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886" yWindow="65251" windowWidth="12120" windowHeight="8715" activeTab="4"/>
  </bookViews>
  <sheets>
    <sheet name="Доход" sheetId="1" r:id="rId1"/>
    <sheet name="Ведом" sheetId="2" r:id="rId2"/>
    <sheet name="Функц" sheetId="3" r:id="rId3"/>
    <sheet name="Эконом" sheetId="4" r:id="rId4"/>
    <sheet name="Дефиц" sheetId="5" r:id="rId5"/>
  </sheets>
  <definedNames>
    <definedName name="_xlnm.Print_Area" localSheetId="0">'Доход'!$A$1:$H$81</definedName>
    <definedName name="_xlnm.Print_Area" localSheetId="3">'Эконом'!$A:$E</definedName>
  </definedNames>
  <calcPr fullCalcOnLoad="1" fullPrecision="0"/>
</workbook>
</file>

<file path=xl/sharedStrings.xml><?xml version="1.0" encoding="utf-8"?>
<sst xmlns="http://schemas.openxmlformats.org/spreadsheetml/2006/main" count="850" uniqueCount="438">
  <si>
    <t>Источники доходов</t>
  </si>
  <si>
    <t>Код статьи</t>
  </si>
  <si>
    <t>Сумма (тыс.руб)</t>
  </si>
  <si>
    <t>I</t>
  </si>
  <si>
    <t>№    п/п</t>
  </si>
  <si>
    <t>1.2</t>
  </si>
  <si>
    <t>2</t>
  </si>
  <si>
    <t>Налоги на совокупный доход</t>
  </si>
  <si>
    <t>2.1</t>
  </si>
  <si>
    <t>2.2</t>
  </si>
  <si>
    <t>3</t>
  </si>
  <si>
    <t>Налоги на имущество</t>
  </si>
  <si>
    <t>3.1</t>
  </si>
  <si>
    <t>Налог на имущество физических лиц</t>
  </si>
  <si>
    <t>3.2</t>
  </si>
  <si>
    <t>4</t>
  </si>
  <si>
    <t>4.1</t>
  </si>
  <si>
    <t>II</t>
  </si>
  <si>
    <t>НЕНАЛОГОВЫЕ ДОХОДЫ</t>
  </si>
  <si>
    <t>1</t>
  </si>
  <si>
    <t>1.1</t>
  </si>
  <si>
    <t>1.3</t>
  </si>
  <si>
    <t>1.4</t>
  </si>
  <si>
    <t>1.5</t>
  </si>
  <si>
    <t>1.6</t>
  </si>
  <si>
    <t>1.1.1</t>
  </si>
  <si>
    <t>1.2.1</t>
  </si>
  <si>
    <t>1.3.1</t>
  </si>
  <si>
    <t>1.4.1</t>
  </si>
  <si>
    <t>Прочие неналоговые доходы</t>
  </si>
  <si>
    <t>ИТОГО ДОХОДОВ</t>
  </si>
  <si>
    <t>№  
п/п</t>
  </si>
  <si>
    <t>Наименование статей</t>
  </si>
  <si>
    <t>Код
раздела и 
подраздела</t>
  </si>
  <si>
    <t>Код
целевой
статьи</t>
  </si>
  <si>
    <t>Код
вида
расходов</t>
  </si>
  <si>
    <t>Код
экономической
статьи</t>
  </si>
  <si>
    <t>Сумма
(тыс.руб)</t>
  </si>
  <si>
    <t>1.1.2</t>
  </si>
  <si>
    <t>027</t>
  </si>
  <si>
    <t>1.2.2</t>
  </si>
  <si>
    <t>1.2.3</t>
  </si>
  <si>
    <t>1.2.4</t>
  </si>
  <si>
    <t>1.2.5</t>
  </si>
  <si>
    <t>Транспортные услуги</t>
  </si>
  <si>
    <t>443</t>
  </si>
  <si>
    <t>1.5.1</t>
  </si>
  <si>
    <t>1.6.1</t>
  </si>
  <si>
    <t>ИТОГО РАСХОДОВ</t>
  </si>
  <si>
    <t>Наименование разделов и подразделов</t>
  </si>
  <si>
    <t>№
п/п</t>
  </si>
  <si>
    <t>В том числе:</t>
  </si>
  <si>
    <t>текущее
содержание</t>
  </si>
  <si>
    <t>капитальные
расходы</t>
  </si>
  <si>
    <t>0100</t>
  </si>
  <si>
    <t>Жилищное хозяйство</t>
  </si>
  <si>
    <t>Коммунальное хозяйство</t>
  </si>
  <si>
    <t>ОБРАЗОВАНИЕ</t>
  </si>
  <si>
    <t>Общее образование</t>
  </si>
  <si>
    <t>5</t>
  </si>
  <si>
    <t>5.1</t>
  </si>
  <si>
    <t>6</t>
  </si>
  <si>
    <t>6.1</t>
  </si>
  <si>
    <t>7</t>
  </si>
  <si>
    <t>7.1</t>
  </si>
  <si>
    <t>СОЦИАЛЬНАЯ ПОЛИТИКА</t>
  </si>
  <si>
    <t>ПРОЧИЕ РАСХОДЫ</t>
  </si>
  <si>
    <t>Резервные фонды</t>
  </si>
  <si>
    <t>Наименование экономических статей</t>
  </si>
  <si>
    <t>Код экономической статьи</t>
  </si>
  <si>
    <t>1.1.3</t>
  </si>
  <si>
    <t>1.1.4</t>
  </si>
  <si>
    <t>3.1.1</t>
  </si>
  <si>
    <t>Код</t>
  </si>
  <si>
    <t>Наименование</t>
  </si>
  <si>
    <t>0120</t>
  </si>
  <si>
    <t>0276</t>
  </si>
  <si>
    <t>0500</t>
  </si>
  <si>
    <t>0600</t>
  </si>
  <si>
    <t>Изменение остатков средств бюджета на счетах в банках в рублях</t>
  </si>
  <si>
    <t>Муниципальные ценные бумаги</t>
  </si>
  <si>
    <t>Прочие источники внутреннего финансирования</t>
  </si>
  <si>
    <t>Поступления от продажи имущества, находящегося в государственной и муниципальной собственности</t>
  </si>
  <si>
    <t>Земельный налог</t>
  </si>
  <si>
    <t>Выплата пособий опекаемым Трансферты населению</t>
  </si>
  <si>
    <t>Органы внутренних дел</t>
  </si>
  <si>
    <t>0501</t>
  </si>
  <si>
    <t>Первый квартал</t>
  </si>
  <si>
    <t>Второй квартал</t>
  </si>
  <si>
    <t>Четвертый квартал</t>
  </si>
  <si>
    <t>Третий квартал</t>
  </si>
  <si>
    <t>260</t>
  </si>
  <si>
    <t>Прочие местные налоги и сборы</t>
  </si>
  <si>
    <t>проверка кварталов</t>
  </si>
  <si>
    <t>3.1.2</t>
  </si>
  <si>
    <t>1.3.2</t>
  </si>
  <si>
    <t>1.3.3</t>
  </si>
  <si>
    <t>0900</t>
  </si>
  <si>
    <t>Начисления на ФОТ(единый социальный налог и тариф по отрасли в ФСС)</t>
  </si>
  <si>
    <t>Начисления на ФОТ (единый социальный налог и тариф по отрасли в ФСС)</t>
  </si>
  <si>
    <t>Налог на рекламу</t>
  </si>
  <si>
    <t>2.3</t>
  </si>
  <si>
    <t>2.3.1</t>
  </si>
  <si>
    <t>4.2</t>
  </si>
  <si>
    <t>4.3</t>
  </si>
  <si>
    <t>6.2</t>
  </si>
  <si>
    <t>ЖИЛИЩНО-КОММУНАЛЬНОЕ ХОЗЯЙСТВО</t>
  </si>
  <si>
    <t>0502</t>
  </si>
  <si>
    <t>0700</t>
  </si>
  <si>
    <t>0702</t>
  </si>
  <si>
    <t>0709</t>
  </si>
  <si>
    <t>Другие вопросы в области образования</t>
  </si>
  <si>
    <t>0707</t>
  </si>
  <si>
    <t>Молодежная политика и оздоровление детей</t>
  </si>
  <si>
    <t>0800</t>
  </si>
  <si>
    <t>ЗДРАВООХРАНЕНИЕ И СПОРТ</t>
  </si>
  <si>
    <t>Функционирование местных администраций</t>
  </si>
  <si>
    <t>0104</t>
  </si>
  <si>
    <t>0103</t>
  </si>
  <si>
    <t>Дошкольное образование</t>
  </si>
  <si>
    <t>0701</t>
  </si>
  <si>
    <t>Периодическая печать и издательства</t>
  </si>
  <si>
    <t>0804</t>
  </si>
  <si>
    <t>0902</t>
  </si>
  <si>
    <t>Другие вопросы в области здравоохранения и спорта</t>
  </si>
  <si>
    <t>0904</t>
  </si>
  <si>
    <t>0300</t>
  </si>
  <si>
    <t>0302</t>
  </si>
  <si>
    <t>0309</t>
  </si>
  <si>
    <t>Другие вопросы в области национальной безопасности и правоохранительной деятельности</t>
  </si>
  <si>
    <t>0313</t>
  </si>
  <si>
    <t>ОХРАНА ОКРУЖАЮЩЕЙ СРЕДЫ</t>
  </si>
  <si>
    <t>ОБЩЕГОСУДАРСТВЕННЫЕ ВОПРОСЫ</t>
  </si>
  <si>
    <t>КУЛЬТУРА,КИНЕМАТОГРАФИЯ И СРЕДСТВА МАССОВОЙ ИНФОРМАЦИИ</t>
  </si>
  <si>
    <t>0113</t>
  </si>
  <si>
    <t>Обеспечение проведения выборов и референдумов</t>
  </si>
  <si>
    <t>Код экономической статьи (старая)</t>
  </si>
  <si>
    <t>0107</t>
  </si>
  <si>
    <t>Заработная плата</t>
  </si>
  <si>
    <t>ОПЛАТА ТРУДА И НАЧИСЛЕНИЯ НА ОПЛАТУ ТРУДА</t>
  </si>
  <si>
    <t>Прочие выплаты</t>
  </si>
  <si>
    <t>РАСХОДЫ</t>
  </si>
  <si>
    <t>ПРИОБРЕТЕНИЕ УСЛУГ</t>
  </si>
  <si>
    <t>Услуги связи</t>
  </si>
  <si>
    <t>Коммунальные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</si>
  <si>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</si>
  <si>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</si>
  <si>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</si>
  <si>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оплата за ОС,расходы на модернизацию,оплата работ сторонних организаций по монтажу,</t>
  </si>
  <si>
    <t>приобрет.зап.частей,вычисл.тех.,расходных материалов,предметов снабжения,материалов,предметов для тек.хоз.целей</t>
  </si>
  <si>
    <t>Прочие услуги</t>
  </si>
  <si>
    <t>СОЦИАЛЬНОЕ ОБЕСПЕЧЕНИЕ</t>
  </si>
  <si>
    <t>Пособия по соц.страхованию</t>
  </si>
  <si>
    <t>выход.пос.при увольнении</t>
  </si>
  <si>
    <t>184</t>
  </si>
  <si>
    <t>020 00 00</t>
  </si>
  <si>
    <t>Единый налог,взымаемый в связи с применением упрощенной системы налогообложения</t>
  </si>
  <si>
    <t xml:space="preserve"> ДОХОДЫ</t>
  </si>
  <si>
    <t>1.1.</t>
  </si>
  <si>
    <t>Единый налог на вмененный доход для отдельных видов деятельности</t>
  </si>
  <si>
    <t>Налог на наследование или дарение</t>
  </si>
  <si>
    <t>Земельный налог на земли городских поселений</t>
  </si>
  <si>
    <t>Задолженность по отмененным налогам,сборам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</si>
  <si>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</si>
  <si>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</si>
  <si>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Доходы от размещения средств бюджетов</t>
  </si>
  <si>
    <t>Доходы от размещения временно свободных средств местных бюджетов</t>
  </si>
  <si>
    <t>Доходы от сдачи в аренду имущества,находящегося в государственной и муниципальной собственности</t>
  </si>
  <si>
    <t>Арендная плата  и поступления от продажи права на заключение договоров аренды за земли,находящиеся в муниципальной собстчвенности</t>
  </si>
  <si>
    <t>Доходы от сдачи в аренду имущества,находящегося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</si>
  <si>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Прочие доходы от использования имущества и прав,находящихся в государственной и муниципальной собственности</t>
  </si>
  <si>
    <t>прочие поступления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</si>
  <si>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</si>
  <si>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Прочие лицензионные сборы,зачисляемые в местные бюджеты</t>
  </si>
  <si>
    <t>Прочие доходы местных бюджетов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</si>
  <si>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</si>
  <si>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имущества,находящегося в государственной и  муниципальной собственности</t>
  </si>
  <si>
    <t>Доходы от реализации имущества,находящегося в муниципальной собственности(в части реализации основных средств по указанному имуществу)</t>
  </si>
  <si>
    <t>3.3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</si>
  <si>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</si>
  <si>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>ШТРАФЫ,САНКЦИИ,ВОЗМЕЩЕНИЕ УЩЕРБА</t>
  </si>
  <si>
    <t>Денежные взыскания(штрафы) за нарушение законодательство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</si>
  <si>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нарушение бюджетно законодательства (в части местных бюджетов)</t>
  </si>
  <si>
    <t>Денежные взыскания(штрафы) и иные суммы,взыскиваемые с лиц, виновных в совершении преступлений, и в возмещение ущерба имуществу,зачисляемые в местные бюджеты</t>
  </si>
  <si>
    <t>4.4</t>
  </si>
  <si>
    <t>Доходы от возмещения ущерба при возникновении страховых случаев,зачисляемые в местные бюджеты</t>
  </si>
  <si>
    <t>4.5</t>
  </si>
  <si>
    <t>Прочие поступления от денежных взысканий(штрафов) и иных сумм в возмещение ущерба,зачисляемые в местные бюджеты</t>
  </si>
  <si>
    <t>Проочие неналоговые доходы местных бюджетов</t>
  </si>
  <si>
    <t>Безвозмездные поступления</t>
  </si>
  <si>
    <t>6.3</t>
  </si>
  <si>
    <t>6.4</t>
  </si>
  <si>
    <t>6.5</t>
  </si>
  <si>
    <t>Прочие субсидии,зачисляемые в местные бюджеты</t>
  </si>
  <si>
    <t xml:space="preserve">Прочие безвозмездные поступления </t>
  </si>
  <si>
    <t>Прочие безвозмездные поступления в местные бюджеты</t>
  </si>
  <si>
    <t>Оплата труда и начисления на оплату труда</t>
  </si>
  <si>
    <t xml:space="preserve">110400,111040,  </t>
  </si>
  <si>
    <t>Транспортные расходы</t>
  </si>
  <si>
    <t>БЕЗВОЗМЕЗДНЫЕ И БЕЗВОЗВРАТНЫЕ ПЕРЕЧИСЛЕНИЯ ОРАГНИЗАЦИЯМ</t>
  </si>
  <si>
    <t>Безвозмездные и безвозвратные перечисления государственным организациям</t>
  </si>
  <si>
    <t>130140,130150и т.д.</t>
  </si>
  <si>
    <t>Пособия по социальной помощи населению</t>
  </si>
  <si>
    <t>б/л,ед.пособ.,несч.сл. ?</t>
  </si>
  <si>
    <t>1.3.4</t>
  </si>
  <si>
    <t>110710, 111020,111030, 240330,240350</t>
  </si>
  <si>
    <t>110400,111040, 110160</t>
  </si>
  <si>
    <t>097</t>
  </si>
  <si>
    <t>070 00 00</t>
  </si>
  <si>
    <t>Приобретение услуг</t>
  </si>
  <si>
    <t>Услуги по содержанию имущества</t>
  </si>
  <si>
    <t>обслуж.и ремонт техники,текущ.икап.ремонт им-ва(инвентарь,мебель,здания и др.),др.услуг связанных с экспл.им-ва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</si>
  <si>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</si>
  <si>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</si>
  <si>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Прочие расходы</t>
  </si>
  <si>
    <t>218 00 00</t>
  </si>
  <si>
    <t>219 00 00</t>
  </si>
  <si>
    <t>Правоохранительная деятельность</t>
  </si>
  <si>
    <t>247 00 00</t>
  </si>
  <si>
    <t>410 00 00</t>
  </si>
  <si>
    <t>Мероприятия по организации оздоровительной кампании детей и подростков</t>
  </si>
  <si>
    <t>Организационно-воспитательная работа с молодежью</t>
  </si>
  <si>
    <t>450 00 00</t>
  </si>
  <si>
    <t>КУЛЬТУРА, КИНЕМАТОГРАФИЯ И СРЕДСТВА МАССОВОЙ ИНФОРМАЦИИ</t>
  </si>
  <si>
    <t>182 1 05 01000 01 0000 110</t>
  </si>
  <si>
    <t>182 1 05 02000 01 0000 110</t>
  </si>
  <si>
    <t>182 1 06 01000 03 0000 110</t>
  </si>
  <si>
    <t>182 1 06 03000 01 0000 110</t>
  </si>
  <si>
    <t>182 1 06 06020 03 0000 110</t>
  </si>
  <si>
    <t>182 1 09 07010 03 0000 110</t>
  </si>
  <si>
    <t>000 1 11 00000 00 0000 000</t>
  </si>
  <si>
    <t>000 1 11 02000 00 0000 120</t>
  </si>
  <si>
    <t>000 1 11 02030 03 0000 120</t>
  </si>
  <si>
    <t>000 1 11 05000 00 0000 120</t>
  </si>
  <si>
    <t>000 1 11 05023 03 0000 120</t>
  </si>
  <si>
    <t>000 1 11 05033 03 0000 120</t>
  </si>
  <si>
    <t>000 1 11 08000 00 0000 120</t>
  </si>
  <si>
    <t>000 1 11 08043 03 0000 120</t>
  </si>
  <si>
    <t>000 1 13 00000 00 0000 000</t>
  </si>
  <si>
    <t>000 1 13 02023 03 0000 130</t>
  </si>
  <si>
    <t>000 1 13 03030 03 0000 130</t>
  </si>
  <si>
    <t>000 1 14 00000 00 0000 000</t>
  </si>
  <si>
    <t>000 1 14 02000 00 0000 000</t>
  </si>
  <si>
    <t>000 1 14 02030 03 0000 410182</t>
  </si>
  <si>
    <t>000 1 14 02030 03 0000 440</t>
  </si>
  <si>
    <t>000 1 16 00000 00 0000 000</t>
  </si>
  <si>
    <t>000 1 16 06000 01 0000 140</t>
  </si>
  <si>
    <t>000 1 00 00000 00 0000 000</t>
  </si>
  <si>
    <t>000 1 05 00000 00 0000 000</t>
  </si>
  <si>
    <t>000 1 06 00000 00 0000 000</t>
  </si>
  <si>
    <t>000 1 06 06000 03 0000 110</t>
  </si>
  <si>
    <t>000 1 09 00000 00 0000 000</t>
  </si>
  <si>
    <t>000 1 09 07000 03 0000 110</t>
  </si>
  <si>
    <t>000 1 09 07050 03 0000 110</t>
  </si>
  <si>
    <t>000 1 16 18030 03 0000 140</t>
  </si>
  <si>
    <t>000 1 16 21030 03 0000 140</t>
  </si>
  <si>
    <t>000 1 16 23030 03 0000 140</t>
  </si>
  <si>
    <t>000 1 16 30030 03 0000 140</t>
  </si>
  <si>
    <t>000 1 17 00000 00 0000 000</t>
  </si>
  <si>
    <t>000 1 17 05030 03 0000 180</t>
  </si>
  <si>
    <t>000 2 00 00000 00 0000 000</t>
  </si>
  <si>
    <t>000 2 02 04120 03 0000 151</t>
  </si>
  <si>
    <t>000 2 07 00000 00 0000 180</t>
  </si>
  <si>
    <t>000 2 07 03000 03 0000 180</t>
  </si>
  <si>
    <t>Функционирование законодательных (представительных)органов местного самоуправления</t>
  </si>
  <si>
    <t>Организация и проведение культурных(праздничных) мероприятий</t>
  </si>
  <si>
    <t>0801</t>
  </si>
  <si>
    <t>суточные</t>
  </si>
  <si>
    <t>Оплата услуг стор.ор. Не отнесенные к п.ст.221-225нештатная оплата с начислениями,представительские расходы,курсы пов.кл.,вневед.охрана,сигнализация,переплет,типограф.услуги,юрид.услуги и др.</t>
  </si>
  <si>
    <t>оплата налогов в соот.с НК, суммы резерва в бюдж.росписи(при принятии решения о расходов. Должны быть переклассифицированы,др.рас. Не отн. К ст.211-263,приоб.справ.лит.,газет,журналов(период.лит.)</t>
  </si>
  <si>
    <t>001 00 00</t>
  </si>
  <si>
    <t>Пособия по социальной помощи населению(вых.пос.)</t>
  </si>
  <si>
    <t>253</t>
  </si>
  <si>
    <t>Мероприятия по гражданской обороне</t>
  </si>
  <si>
    <t>Безвозмездные и безвовзратные перечисления организациям</t>
  </si>
  <si>
    <t>Безвозмездные и безвовзратные перечисления  организациям</t>
  </si>
  <si>
    <t xml:space="preserve">0309 </t>
  </si>
  <si>
    <t>261</t>
  </si>
  <si>
    <t>Пособия на приобретение школьной формы многодетным семьям</t>
  </si>
  <si>
    <t>483</t>
  </si>
  <si>
    <t>482</t>
  </si>
  <si>
    <t>452</t>
  </si>
  <si>
    <t xml:space="preserve">Культура </t>
  </si>
  <si>
    <t>Выпуск муниципальной газеты</t>
  </si>
  <si>
    <t>453</t>
  </si>
  <si>
    <t>455</t>
  </si>
  <si>
    <t>Летний отдых опекаемых</t>
  </si>
  <si>
    <t>505 00 00</t>
  </si>
  <si>
    <t>0115</t>
  </si>
  <si>
    <t>1004</t>
  </si>
  <si>
    <t>0602</t>
  </si>
  <si>
    <t>Охрана растительных и животных видов и среды их обитания</t>
  </si>
  <si>
    <t>5.2</t>
  </si>
  <si>
    <t>5.4</t>
  </si>
  <si>
    <t>5.1.1</t>
  </si>
  <si>
    <t>450 00 02</t>
  </si>
  <si>
    <t>512 00 02</t>
  </si>
  <si>
    <t>Основные средства</t>
  </si>
  <si>
    <t>Материальные запасы</t>
  </si>
  <si>
    <t>Приобретение основных средств</t>
  </si>
  <si>
    <t>опека,школ.форма,лет.отдых</t>
  </si>
  <si>
    <t>1000</t>
  </si>
  <si>
    <t>351 00 00</t>
  </si>
  <si>
    <t>Социальное обеспечение</t>
  </si>
  <si>
    <t>Ш</t>
  </si>
  <si>
    <t>IV</t>
  </si>
  <si>
    <t>V</t>
  </si>
  <si>
    <t>VI</t>
  </si>
  <si>
    <t>VII</t>
  </si>
  <si>
    <t>2.1.1</t>
  </si>
  <si>
    <t>2.2.1</t>
  </si>
  <si>
    <t>Дефицит</t>
  </si>
  <si>
    <t>0604</t>
  </si>
  <si>
    <t>Другие вопросы в области охраны окружающей среды</t>
  </si>
  <si>
    <t>092 00 00</t>
  </si>
  <si>
    <t>432 00 00</t>
  </si>
  <si>
    <t>431 00 00</t>
  </si>
  <si>
    <t>005</t>
  </si>
  <si>
    <t xml:space="preserve">Проведение выборов  </t>
  </si>
  <si>
    <t>098</t>
  </si>
  <si>
    <t>412</t>
  </si>
  <si>
    <t>Поступление нефинансовых активов</t>
  </si>
  <si>
    <t>Проведение выборов и референдумов</t>
  </si>
  <si>
    <t>Другие общегосударственные вопросы</t>
  </si>
  <si>
    <t>Охрана окружающей среды</t>
  </si>
  <si>
    <t>Код ГРБС</t>
  </si>
  <si>
    <t>Проведение референдумов,выборов высшего должностного лица</t>
  </si>
  <si>
    <t>Субсидии</t>
  </si>
  <si>
    <t>Природоохранные мероприятия</t>
  </si>
  <si>
    <t>Другие пособия и компенсации</t>
  </si>
  <si>
    <t>755</t>
  </si>
  <si>
    <t>Борьба с беспризорностью,опека,попечительство</t>
  </si>
  <si>
    <t>511 00 00</t>
  </si>
  <si>
    <t>Расходы на проведение летней оздоровительной кампании для детей,находящихся под опекой</t>
  </si>
  <si>
    <t>216</t>
  </si>
  <si>
    <t>457 00 00</t>
  </si>
  <si>
    <t>Расходы на проведение спортивных мероприятий</t>
  </si>
  <si>
    <t>512 00 00</t>
  </si>
  <si>
    <t>Мероприятия в области здравоохранения,спорта и физической культуры,туризма</t>
  </si>
  <si>
    <t>Аппарат местного самоуправления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</si>
  <si>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</si>
  <si>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</si>
  <si>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001 00 01</t>
  </si>
  <si>
    <t>001 00 02</t>
  </si>
  <si>
    <t>001 00 03</t>
  </si>
  <si>
    <t>001 00 04</t>
  </si>
  <si>
    <t>001 00 05</t>
  </si>
  <si>
    <t>001 00 06</t>
  </si>
  <si>
    <t>001 00 07</t>
  </si>
  <si>
    <t>001 00 08</t>
  </si>
  <si>
    <t>001 00 09</t>
  </si>
  <si>
    <t>001 00 10</t>
  </si>
  <si>
    <t>001 00 11</t>
  </si>
  <si>
    <t>001 00 12</t>
  </si>
  <si>
    <t>020 00 01</t>
  </si>
  <si>
    <t>020 00 02</t>
  </si>
  <si>
    <t>219 00 02</t>
  </si>
  <si>
    <t>351 00 09</t>
  </si>
  <si>
    <t>351 00 10</t>
  </si>
  <si>
    <t>2.2.2</t>
  </si>
  <si>
    <t>ИТОГО</t>
  </si>
  <si>
    <t>7.2.1</t>
  </si>
  <si>
    <t>7.2.2</t>
  </si>
  <si>
    <t>Периодическая печать и издательство</t>
  </si>
  <si>
    <t>Безвозмездные поступления от других бюджетов бюджетной системы РФ,кроме бюджетов государственных внебюджетных фондов</t>
  </si>
  <si>
    <t>000 2 02 00000 00 0000 000</t>
  </si>
  <si>
    <t>Субсидии от других бюджетов бюджетной ситстемы РФ</t>
  </si>
  <si>
    <t>000 2 02 0400 00 0000 151</t>
  </si>
  <si>
    <t xml:space="preserve">Прочие субсидии </t>
  </si>
  <si>
    <t>000 2 02 04100 00 0000 151</t>
  </si>
  <si>
    <t>Субсидии местным бюджетам МО СПб на реализацию законодательства СПб о социальной поддержке детей в СПб</t>
  </si>
  <si>
    <t>000 2 02 04120 03 0100 151</t>
  </si>
  <si>
    <t xml:space="preserve">Прочие выплаты </t>
  </si>
  <si>
    <t xml:space="preserve">447       </t>
  </si>
  <si>
    <t>901</t>
  </si>
  <si>
    <t>Другие вопросы в области национальной безопасности и  правоохранительной деятельности</t>
  </si>
  <si>
    <t>412 00 00</t>
  </si>
  <si>
    <t xml:space="preserve">216 </t>
  </si>
  <si>
    <t>Функционирование высшего должностного лица</t>
  </si>
  <si>
    <t>0102</t>
  </si>
  <si>
    <t>001 00 13</t>
  </si>
  <si>
    <t>1.</t>
  </si>
  <si>
    <t>2.</t>
  </si>
  <si>
    <t>2.1.2</t>
  </si>
  <si>
    <t>2.1.3</t>
  </si>
  <si>
    <t>2.2.2.</t>
  </si>
  <si>
    <t>2.2.3</t>
  </si>
  <si>
    <t>2.2.4</t>
  </si>
  <si>
    <t>2.4</t>
  </si>
  <si>
    <t>2.4.1</t>
  </si>
  <si>
    <t>2.4.2</t>
  </si>
  <si>
    <t>2.5</t>
  </si>
  <si>
    <t>2.5.1</t>
  </si>
  <si>
    <t>3.2.1</t>
  </si>
  <si>
    <t>3.2.2</t>
  </si>
  <si>
    <t>3.2.3</t>
  </si>
  <si>
    <t>3.2.4</t>
  </si>
  <si>
    <t>3.2.5</t>
  </si>
  <si>
    <t>3.3.1</t>
  </si>
  <si>
    <t>3.4</t>
  </si>
  <si>
    <t>3.4.1</t>
  </si>
  <si>
    <t>3.4.2</t>
  </si>
  <si>
    <t>электроэнерг.(23,8)</t>
  </si>
  <si>
    <t>Расходы на приемную семью</t>
  </si>
  <si>
    <t>вых.пос( 2депутата 3 мес 16,8)</t>
  </si>
  <si>
    <t>комп.депут.(600х7)</t>
  </si>
  <si>
    <t>(налог на имущество)</t>
  </si>
  <si>
    <t>(программное обеспечение)</t>
  </si>
  <si>
    <t>(телефон,интернет,почт.)</t>
  </si>
  <si>
    <t>(начисления на 600 р)</t>
  </si>
  <si>
    <t>(канц,хозтоввары,трубка,книги)</t>
  </si>
  <si>
    <t>проезд(11)к-ка(4х0,6)марш/листы</t>
  </si>
  <si>
    <t>нал.на им-во(8),литер.(5),вода(2,0),</t>
  </si>
  <si>
    <t>8детей х5800</t>
  </si>
  <si>
    <t>нешт.сот.(93,4),сопров.программ(24), семинары(26),подписка(14,6),</t>
  </si>
  <si>
    <t>по нормативу</t>
  </si>
  <si>
    <t>Осуществление поддержки деятельности граждан,общественных объединений,участвующих в охране общественного порядка на территории муниципального образования</t>
  </si>
  <si>
    <t>197</t>
  </si>
  <si>
    <t>931</t>
  </si>
  <si>
    <t>блокада(20)23февр.(12) 9 мая (53) уроки мужества 2х15</t>
  </si>
  <si>
    <t>Проведение праздничных мероприятий</t>
  </si>
  <si>
    <t>день матери,инв,пожил(по 15)</t>
  </si>
  <si>
    <t>пособия опекаемым(14чел.)</t>
  </si>
  <si>
    <t>МУ АУМС</t>
  </si>
  <si>
    <t>350 00 00</t>
  </si>
  <si>
    <t xml:space="preserve">связь(4,5),моб(3х3),поч.(1)интернет(1,5х3)      </t>
  </si>
  <si>
    <t xml:space="preserve">Код
раздела и
подраздела </t>
  </si>
  <si>
    <t>Резервные фонды органов местного самоуправления</t>
  </si>
  <si>
    <t>Функционирование высшего должностного лица органа местного самоуправления</t>
  </si>
  <si>
    <t>Расходы на содержание объектов жилого фонда,переданных в собственность муниципальных образований</t>
  </si>
  <si>
    <t>Мероприятия по благоустройству городских и сельских поселений</t>
  </si>
  <si>
    <t>4.1.1</t>
  </si>
  <si>
    <t>4.2.1</t>
  </si>
  <si>
    <t>5.2.1</t>
  </si>
  <si>
    <t>Расходы на оплату труда  приемных родителей и на выплату пособий на детей, воспитывающихся в приемных семьях</t>
  </si>
  <si>
    <t>Расходы на выплаты пособий на детей,находящихся под опекой и воспитывающихся в приемных семьях</t>
  </si>
  <si>
    <t>содерж.пом.(100), обсл.ксерокса(12,5),ремонт обор.(30), ремонт помещения(180)</t>
  </si>
  <si>
    <t>219 00 01</t>
  </si>
</sst>
</file>

<file path=xl/styles.xml><?xml version="1.0" encoding="utf-8"?>
<styleSheet xmlns="http://schemas.openxmlformats.org/spreadsheetml/2006/main">
  <numFmts count="1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0"/>
      <color indexed="10"/>
      <name val="Arial Cyr"/>
      <family val="2"/>
    </font>
    <font>
      <b/>
      <sz val="12"/>
      <color indexed="10"/>
      <name val="Arial Cyr"/>
      <family val="2"/>
    </font>
    <font>
      <b/>
      <sz val="10"/>
      <color indexed="10"/>
      <name val="Arial Cyr"/>
      <family val="2"/>
    </font>
    <font>
      <sz val="11"/>
      <name val="Arial Cyr"/>
      <family val="2"/>
    </font>
    <font>
      <b/>
      <u val="single"/>
      <sz val="12"/>
      <name val="Arial Cyr"/>
      <family val="2"/>
    </font>
    <font>
      <i/>
      <sz val="10"/>
      <name val="Arial Cyr"/>
      <family val="2"/>
    </font>
    <font>
      <b/>
      <i/>
      <sz val="10"/>
      <color indexed="10"/>
      <name val="Arial Cyr"/>
      <family val="2"/>
    </font>
    <font>
      <u val="single"/>
      <sz val="11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center" vertical="top"/>
    </xf>
    <xf numFmtId="172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left" vertical="top"/>
    </xf>
    <xf numFmtId="3" fontId="0" fillId="0" borderId="1" xfId="0" applyNumberFormat="1" applyBorder="1" applyAlignment="1">
      <alignment horizontal="center" vertical="top"/>
    </xf>
    <xf numFmtId="172" fontId="1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172" fontId="7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/>
    </xf>
    <xf numFmtId="49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172" fontId="2" fillId="0" borderId="1" xfId="0" applyNumberFormat="1" applyFont="1" applyBorder="1" applyAlignment="1">
      <alignment vertical="center"/>
    </xf>
    <xf numFmtId="172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 wrapText="1"/>
    </xf>
    <xf numFmtId="17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wrapText="1"/>
    </xf>
    <xf numFmtId="0" fontId="9" fillId="0" borderId="0" xfId="0" applyFont="1" applyAlignment="1">
      <alignment/>
    </xf>
    <xf numFmtId="172" fontId="10" fillId="0" borderId="0" xfId="0" applyNumberFormat="1" applyFont="1" applyAlignment="1">
      <alignment/>
    </xf>
    <xf numFmtId="172" fontId="11" fillId="0" borderId="0" xfId="0" applyNumberFormat="1" applyFont="1" applyAlignment="1">
      <alignment vertical="top"/>
    </xf>
    <xf numFmtId="172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top" wrapText="1"/>
    </xf>
    <xf numFmtId="172" fontId="7" fillId="0" borderId="1" xfId="0" applyNumberFormat="1" applyFont="1" applyBorder="1" applyAlignment="1">
      <alignment vertical="center"/>
    </xf>
    <xf numFmtId="172" fontId="12" fillId="0" borderId="1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 horizontal="right" vertical="center"/>
    </xf>
    <xf numFmtId="172" fontId="0" fillId="0" borderId="1" xfId="0" applyNumberFormat="1" applyBorder="1" applyAlignment="1">
      <alignment horizontal="right" vertical="center" wrapText="1"/>
    </xf>
    <xf numFmtId="172" fontId="0" fillId="0" borderId="1" xfId="0" applyNumberFormat="1" applyFont="1" applyBorder="1" applyAlignment="1">
      <alignment horizontal="right" vertical="center" wrapText="1"/>
    </xf>
    <xf numFmtId="172" fontId="0" fillId="0" borderId="1" xfId="0" applyNumberFormat="1" applyFont="1" applyBorder="1" applyAlignment="1">
      <alignment vertical="top"/>
    </xf>
    <xf numFmtId="0" fontId="4" fillId="0" borderId="0" xfId="15" applyAlignment="1">
      <alignment/>
    </xf>
    <xf numFmtId="172" fontId="0" fillId="0" borderId="1" xfId="0" applyNumberFormat="1" applyFill="1" applyBorder="1" applyAlignment="1">
      <alignment vertical="center"/>
    </xf>
    <xf numFmtId="49" fontId="0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left" vertical="top"/>
    </xf>
    <xf numFmtId="172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172" fontId="8" fillId="0" borderId="0" xfId="0" applyNumberFormat="1" applyFont="1" applyBorder="1" applyAlignment="1">
      <alignment vertical="top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vertical="top"/>
    </xf>
    <xf numFmtId="172" fontId="0" fillId="0" borderId="1" xfId="0" applyNumberFormat="1" applyFont="1" applyFill="1" applyBorder="1" applyAlignment="1">
      <alignment vertical="top"/>
    </xf>
    <xf numFmtId="172" fontId="0" fillId="0" borderId="1" xfId="0" applyNumberFormat="1" applyFont="1" applyFill="1" applyBorder="1" applyAlignment="1">
      <alignment vertical="top"/>
    </xf>
    <xf numFmtId="49" fontId="7" fillId="0" borderId="1" xfId="0" applyNumberFormat="1" applyFont="1" applyBorder="1" applyAlignment="1">
      <alignment horizontal="left" vertical="top"/>
    </xf>
    <xf numFmtId="49" fontId="1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left" vertical="top"/>
    </xf>
    <xf numFmtId="49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top"/>
    </xf>
    <xf numFmtId="3" fontId="14" fillId="0" borderId="1" xfId="0" applyNumberFormat="1" applyFont="1" applyBorder="1" applyAlignment="1">
      <alignment horizontal="center" vertical="top"/>
    </xf>
    <xf numFmtId="172" fontId="14" fillId="0" borderId="1" xfId="0" applyNumberFormat="1" applyFont="1" applyFill="1" applyBorder="1" applyAlignment="1">
      <alignment vertical="top"/>
    </xf>
    <xf numFmtId="172" fontId="14" fillId="0" borderId="1" xfId="0" applyNumberFormat="1" applyFont="1" applyBorder="1" applyAlignment="1">
      <alignment vertical="top"/>
    </xf>
    <xf numFmtId="172" fontId="15" fillId="0" borderId="0" xfId="0" applyNumberFormat="1" applyFont="1" applyAlignment="1">
      <alignment vertical="top"/>
    </xf>
    <xf numFmtId="0" fontId="14" fillId="0" borderId="0" xfId="0" applyFont="1" applyAlignment="1">
      <alignment/>
    </xf>
    <xf numFmtId="3" fontId="2" fillId="0" borderId="1" xfId="0" applyNumberFormat="1" applyFont="1" applyBorder="1" applyAlignment="1">
      <alignment horizontal="center" vertical="top"/>
    </xf>
    <xf numFmtId="172" fontId="2" fillId="0" borderId="1" xfId="0" applyNumberFormat="1" applyFont="1" applyBorder="1" applyAlignment="1">
      <alignment vertical="top"/>
    </xf>
    <xf numFmtId="3" fontId="12" fillId="0" borderId="1" xfId="0" applyNumberFormat="1" applyFont="1" applyBorder="1" applyAlignment="1">
      <alignment horizontal="center" vertical="top"/>
    </xf>
    <xf numFmtId="172" fontId="12" fillId="0" borderId="1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2" fillId="0" borderId="1" xfId="0" applyFont="1" applyBorder="1" applyAlignment="1">
      <alignment/>
    </xf>
    <xf numFmtId="49" fontId="16" fillId="0" borderId="1" xfId="0" applyNumberFormat="1" applyFont="1" applyBorder="1" applyAlignment="1">
      <alignment horizontal="left" vertical="top" wrapText="1"/>
    </xf>
    <xf numFmtId="172" fontId="7" fillId="0" borderId="1" xfId="0" applyNumberFormat="1" applyFont="1" applyFill="1" applyBorder="1" applyAlignment="1">
      <alignment vertical="top"/>
    </xf>
    <xf numFmtId="0" fontId="1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3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 wrapText="1"/>
    </xf>
    <xf numFmtId="49" fontId="0" fillId="0" borderId="2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3" fontId="7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wrapText="1"/>
    </xf>
    <xf numFmtId="172" fontId="7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/>
    </xf>
    <xf numFmtId="172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left" vertical="top" wrapText="1"/>
    </xf>
    <xf numFmtId="172" fontId="7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top" wrapText="1"/>
    </xf>
    <xf numFmtId="172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top"/>
    </xf>
    <xf numFmtId="172" fontId="1" fillId="0" borderId="1" xfId="0" applyNumberFormat="1" applyFont="1" applyFill="1" applyBorder="1" applyAlignment="1">
      <alignment vertical="top"/>
    </xf>
    <xf numFmtId="3" fontId="1" fillId="0" borderId="1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center" vertical="top"/>
    </xf>
    <xf numFmtId="49" fontId="19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49" fontId="0" fillId="0" borderId="3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/>
    </xf>
    <xf numFmtId="3" fontId="0" fillId="0" borderId="3" xfId="0" applyNumberFormat="1" applyFont="1" applyBorder="1" applyAlignment="1">
      <alignment horizontal="center" vertical="top"/>
    </xf>
    <xf numFmtId="172" fontId="0" fillId="0" borderId="3" xfId="0" applyNumberFormat="1" applyFont="1" applyFill="1" applyBorder="1" applyAlignment="1">
      <alignment vertical="top"/>
    </xf>
    <xf numFmtId="172" fontId="0" fillId="0" borderId="3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horizontal="left" vertical="top"/>
    </xf>
    <xf numFmtId="172" fontId="10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center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0" xfId="0" applyNumberFormat="1" applyFont="1" applyBorder="1" applyAlignment="1">
      <alignment vertical="top"/>
    </xf>
    <xf numFmtId="172" fontId="11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horizontal="center" vertical="top"/>
    </xf>
    <xf numFmtId="172" fontId="0" fillId="0" borderId="0" xfId="0" applyNumberFormat="1" applyFont="1" applyFill="1" applyBorder="1" applyAlignment="1">
      <alignment vertical="top"/>
    </xf>
    <xf numFmtId="172" fontId="0" fillId="0" borderId="0" xfId="0" applyNumberFormat="1" applyFont="1" applyBorder="1" applyAlignment="1">
      <alignment vertical="top"/>
    </xf>
    <xf numFmtId="172" fontId="11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top" wrapText="1"/>
    </xf>
    <xf numFmtId="172" fontId="13" fillId="0" borderId="0" xfId="0" applyNumberFormat="1" applyFont="1" applyFill="1" applyBorder="1" applyAlignment="1">
      <alignment vertical="top"/>
    </xf>
    <xf numFmtId="172" fontId="2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center" vertical="top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vertical="top"/>
    </xf>
    <xf numFmtId="172" fontId="19" fillId="0" borderId="1" xfId="0" applyNumberFormat="1" applyFont="1" applyFill="1" applyBorder="1" applyAlignment="1">
      <alignment vertical="top"/>
    </xf>
    <xf numFmtId="172" fontId="7" fillId="0" borderId="1" xfId="0" applyNumberFormat="1" applyFont="1" applyFill="1" applyBorder="1" applyAlignment="1">
      <alignment vertical="top"/>
    </xf>
    <xf numFmtId="0" fontId="1" fillId="2" borderId="0" xfId="0" applyFont="1" applyFill="1" applyAlignment="1">
      <alignment wrapText="1"/>
    </xf>
    <xf numFmtId="172" fontId="0" fillId="0" borderId="3" xfId="0" applyNumberFormat="1" applyBorder="1" applyAlignment="1">
      <alignment vertical="top"/>
    </xf>
    <xf numFmtId="49" fontId="0" fillId="0" borderId="4" xfId="0" applyNumberFormat="1" applyFont="1" applyBorder="1" applyAlignment="1">
      <alignment horizontal="center" vertical="top"/>
    </xf>
    <xf numFmtId="3" fontId="0" fillId="0" borderId="4" xfId="0" applyNumberFormat="1" applyFont="1" applyBorder="1" applyAlignment="1">
      <alignment horizontal="center" vertical="top"/>
    </xf>
    <xf numFmtId="172" fontId="1" fillId="0" borderId="4" xfId="0" applyNumberFormat="1" applyFont="1" applyFill="1" applyBorder="1" applyAlignment="1">
      <alignment vertical="top"/>
    </xf>
    <xf numFmtId="172" fontId="9" fillId="0" borderId="0" xfId="0" applyNumberFormat="1" applyFont="1" applyAlignment="1">
      <alignment vertical="top"/>
    </xf>
    <xf numFmtId="49" fontId="14" fillId="0" borderId="1" xfId="0" applyNumberFormat="1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172" fontId="0" fillId="0" borderId="0" xfId="0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vertical="top"/>
    </xf>
    <xf numFmtId="49" fontId="1" fillId="0" borderId="2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3" fontId="14" fillId="0" borderId="1" xfId="0" applyNumberFormat="1" applyFont="1" applyBorder="1" applyAlignment="1">
      <alignment horizontal="center" vertical="top"/>
    </xf>
    <xf numFmtId="172" fontId="0" fillId="0" borderId="1" xfId="0" applyNumberFormat="1" applyFont="1" applyFill="1" applyBorder="1" applyAlignment="1">
      <alignment vertical="top"/>
    </xf>
    <xf numFmtId="172" fontId="0" fillId="0" borderId="1" xfId="0" applyNumberFormat="1" applyFont="1" applyBorder="1" applyAlignment="1">
      <alignment vertical="top"/>
    </xf>
    <xf numFmtId="49" fontId="7" fillId="0" borderId="1" xfId="0" applyNumberFormat="1" applyFont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172" fontId="0" fillId="0" borderId="3" xfId="0" applyNumberFormat="1" applyFont="1" applyBorder="1" applyAlignment="1">
      <alignment vertical="top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/>
    </xf>
    <xf numFmtId="172" fontId="0" fillId="0" borderId="3" xfId="0" applyNumberFormat="1" applyBorder="1" applyAlignment="1">
      <alignment horizontal="right" vertical="top"/>
    </xf>
    <xf numFmtId="172" fontId="0" fillId="0" borderId="0" xfId="0" applyNumberFormat="1" applyFont="1" applyAlignment="1">
      <alignment/>
    </xf>
    <xf numFmtId="49" fontId="3" fillId="0" borderId="6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/>
    </xf>
    <xf numFmtId="49" fontId="3" fillId="0" borderId="3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left" vertical="top" wrapText="1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1" fillId="0" borderId="8" xfId="0" applyFont="1" applyBorder="1" applyAlignment="1">
      <alignment horizontal="center" vertical="top"/>
    </xf>
    <xf numFmtId="49" fontId="7" fillId="3" borderId="8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49" fontId="1" fillId="4" borderId="8" xfId="0" applyNumberFormat="1" applyFont="1" applyFill="1" applyBorder="1" applyAlignment="1">
      <alignment horizontal="left" vertical="top" wrapText="1"/>
    </xf>
    <xf numFmtId="49" fontId="0" fillId="0" borderId="8" xfId="0" applyNumberFormat="1" applyFont="1" applyFill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49" fontId="1" fillId="5" borderId="8" xfId="0" applyNumberFormat="1" applyFont="1" applyFill="1" applyBorder="1" applyAlignment="1">
      <alignment horizontal="left" vertical="top" wrapText="1"/>
    </xf>
    <xf numFmtId="49" fontId="1" fillId="5" borderId="8" xfId="0" applyNumberFormat="1" applyFont="1" applyFill="1" applyBorder="1" applyAlignment="1">
      <alignment horizontal="left" vertical="top" wrapText="1"/>
    </xf>
    <xf numFmtId="49" fontId="1" fillId="2" borderId="8" xfId="0" applyNumberFormat="1" applyFont="1" applyFill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3" borderId="8" xfId="0" applyNumberFormat="1" applyFont="1" applyFill="1" applyBorder="1" applyAlignment="1">
      <alignment horizontal="left" vertical="top" wrapText="1"/>
    </xf>
    <xf numFmtId="49" fontId="19" fillId="3" borderId="8" xfId="0" applyNumberFormat="1" applyFont="1" applyFill="1" applyBorder="1" applyAlignment="1">
      <alignment horizontal="left" vertical="top" wrapText="1"/>
    </xf>
    <xf numFmtId="49" fontId="14" fillId="2" borderId="9" xfId="0" applyNumberFormat="1" applyFont="1" applyFill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0" fontId="20" fillId="2" borderId="8" xfId="0" applyFont="1" applyFill="1" applyBorder="1" applyAlignment="1">
      <alignment/>
    </xf>
    <xf numFmtId="0" fontId="21" fillId="0" borderId="8" xfId="0" applyFont="1" applyBorder="1" applyAlignment="1">
      <alignment wrapText="1"/>
    </xf>
    <xf numFmtId="49" fontId="0" fillId="0" borderId="10" xfId="0" applyNumberFormat="1" applyFont="1" applyBorder="1" applyAlignment="1">
      <alignment horizontal="left" vertical="top" wrapText="1"/>
    </xf>
    <xf numFmtId="49" fontId="19" fillId="0" borderId="9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2" xfId="0" applyBorder="1" applyAlignment="1">
      <alignment/>
    </xf>
    <xf numFmtId="49" fontId="0" fillId="0" borderId="2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left" vertical="top"/>
    </xf>
    <xf numFmtId="0" fontId="1" fillId="0" borderId="13" xfId="0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top"/>
    </xf>
    <xf numFmtId="49" fontId="0" fillId="0" borderId="8" xfId="0" applyNumberFormat="1" applyBorder="1" applyAlignment="1">
      <alignment horizontal="center" vertical="top"/>
    </xf>
    <xf numFmtId="49" fontId="14" fillId="0" borderId="8" xfId="0" applyNumberFormat="1" applyFont="1" applyBorder="1" applyAlignment="1">
      <alignment horizontal="center" vertical="top"/>
    </xf>
    <xf numFmtId="49" fontId="19" fillId="0" borderId="8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 wrapText="1"/>
    </xf>
    <xf numFmtId="172" fontId="1" fillId="0" borderId="1" xfId="0" applyNumberFormat="1" applyFont="1" applyFill="1" applyBorder="1" applyAlignment="1">
      <alignment vertical="top"/>
    </xf>
    <xf numFmtId="172" fontId="2" fillId="0" borderId="1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676275</xdr:colOff>
      <xdr:row>0</xdr:row>
      <xdr:rowOff>123825</xdr:rowOff>
    </xdr:from>
    <xdr:ext cx="2809875" cy="704850"/>
    <xdr:sp>
      <xdr:nvSpPr>
        <xdr:cNvPr id="1" name="TextBox 3"/>
        <xdr:cNvSpPr txBox="1">
          <a:spLocks noChangeArrowheads="1"/>
        </xdr:cNvSpPr>
      </xdr:nvSpPr>
      <xdr:spPr>
        <a:xfrm>
          <a:off x="9725025" y="123825"/>
          <a:ext cx="28098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2" name="TextBox 4"/>
        <xdr:cNvSpPr txBox="1">
          <a:spLocks noChangeArrowheads="1"/>
        </xdr:cNvSpPr>
      </xdr:nvSpPr>
      <xdr:spPr>
        <a:xfrm>
          <a:off x="10115550" y="158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3" name="TextBox 8"/>
        <xdr:cNvSpPr txBox="1">
          <a:spLocks noChangeArrowheads="1"/>
        </xdr:cNvSpPr>
      </xdr:nvSpPr>
      <xdr:spPr>
        <a:xfrm>
          <a:off x="10115550" y="158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981075</xdr:colOff>
      <xdr:row>0</xdr:row>
      <xdr:rowOff>1123950</xdr:rowOff>
    </xdr:from>
    <xdr:to>
      <xdr:col>1</xdr:col>
      <xdr:colOff>5895975</xdr:colOff>
      <xdr:row>0</xdr:row>
      <xdr:rowOff>1343025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524000" y="1123950"/>
          <a:ext cx="4914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ДОХОДЫ МЕСТНОГО БЮДЖЕТА НА 2006 ГОД</a:t>
          </a:r>
        </a:p>
      </xdr:txBody>
    </xdr:sp>
    <xdr:clientData/>
  </xdr:twoCellAnchor>
  <xdr:oneCellAnchor>
    <xdr:from>
      <xdr:col>2</xdr:col>
      <xdr:colOff>104775</xdr:colOff>
      <xdr:row>0</xdr:row>
      <xdr:rowOff>142875</xdr:rowOff>
    </xdr:from>
    <xdr:ext cx="2971800" cy="933450"/>
    <xdr:sp>
      <xdr:nvSpPr>
        <xdr:cNvPr id="5" name="TextBox 12"/>
        <xdr:cNvSpPr txBox="1">
          <a:spLocks noChangeArrowheads="1"/>
        </xdr:cNvSpPr>
      </xdr:nvSpPr>
      <xdr:spPr>
        <a:xfrm>
          <a:off x="6838950" y="142875"/>
          <a:ext cx="29718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Приложение 1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
к Постановлению № 28/1  
Муниципального Совета   
МО Морские ворота
от 26  декабря 2005г. 
</a:t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6" name="TextBox 13"/>
        <xdr:cNvSpPr txBox="1">
          <a:spLocks noChangeArrowheads="1"/>
        </xdr:cNvSpPr>
      </xdr:nvSpPr>
      <xdr:spPr>
        <a:xfrm>
          <a:off x="10115550" y="158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7" name="TextBox 14"/>
        <xdr:cNvSpPr txBox="1">
          <a:spLocks noChangeArrowheads="1"/>
        </xdr:cNvSpPr>
      </xdr:nvSpPr>
      <xdr:spPr>
        <a:xfrm>
          <a:off x="10115550" y="158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</xdr:colOff>
      <xdr:row>0</xdr:row>
      <xdr:rowOff>114300</xdr:rowOff>
    </xdr:from>
    <xdr:ext cx="2676525" cy="676275"/>
    <xdr:sp>
      <xdr:nvSpPr>
        <xdr:cNvPr id="1" name="TextBox 1"/>
        <xdr:cNvSpPr txBox="1">
          <a:spLocks noChangeArrowheads="1"/>
        </xdr:cNvSpPr>
      </xdr:nvSpPr>
      <xdr:spPr>
        <a:xfrm>
          <a:off x="9001125" y="114300"/>
          <a:ext cx="26765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</xdr:colOff>
      <xdr:row>0</xdr:row>
      <xdr:rowOff>419100</xdr:rowOff>
    </xdr:from>
    <xdr:ext cx="6457950" cy="657225"/>
    <xdr:sp>
      <xdr:nvSpPr>
        <xdr:cNvPr id="2" name="TextBox 2"/>
        <xdr:cNvSpPr txBox="1">
          <a:spLocks noChangeArrowheads="1"/>
        </xdr:cNvSpPr>
      </xdr:nvSpPr>
      <xdr:spPr>
        <a:xfrm>
          <a:off x="523875" y="419100"/>
          <a:ext cx="64579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323850</xdr:colOff>
      <xdr:row>0</xdr:row>
      <xdr:rowOff>495300</xdr:rowOff>
    </xdr:from>
    <xdr:ext cx="6572250" cy="485775"/>
    <xdr:sp>
      <xdr:nvSpPr>
        <xdr:cNvPr id="3" name="TextBox 14"/>
        <xdr:cNvSpPr txBox="1">
          <a:spLocks noChangeArrowheads="1"/>
        </xdr:cNvSpPr>
      </xdr:nvSpPr>
      <xdr:spPr>
        <a:xfrm>
          <a:off x="323850" y="495300"/>
          <a:ext cx="6572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ВЕДОМСТВЕННАЯ СТРУКТУРА РАСХОДОВ
МЕСТНОГО БЮДЖЕТА НА 2006 ГОД</a:t>
          </a:r>
        </a:p>
      </xdr:txBody>
    </xdr:sp>
    <xdr:clientData/>
  </xdr:oneCellAnchor>
  <xdr:twoCellAnchor>
    <xdr:from>
      <xdr:col>6</xdr:col>
      <xdr:colOff>19050</xdr:colOff>
      <xdr:row>0</xdr:row>
      <xdr:rowOff>0</xdr:rowOff>
    </xdr:from>
    <xdr:to>
      <xdr:col>16</xdr:col>
      <xdr:colOff>828675</xdr:colOff>
      <xdr:row>0</xdr:row>
      <xdr:rowOff>923925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7105650" y="0"/>
          <a:ext cx="27241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Приложение 2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к Постановлению № 28/1    
Муниципального совета
МО "Морские ворота" 
от 26 декабря 2005 года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685800</xdr:colOff>
      <xdr:row>0</xdr:row>
      <xdr:rowOff>57150</xdr:rowOff>
    </xdr:from>
    <xdr:ext cx="2809875" cy="876300"/>
    <xdr:sp>
      <xdr:nvSpPr>
        <xdr:cNvPr id="1" name="TextBox 1"/>
        <xdr:cNvSpPr txBox="1">
          <a:spLocks noChangeArrowheads="1"/>
        </xdr:cNvSpPr>
      </xdr:nvSpPr>
      <xdr:spPr>
        <a:xfrm>
          <a:off x="4362450" y="57150"/>
          <a:ext cx="28098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Приложение 3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к Постановлению №28/1  
Муниципального совета 
МО "Морские ворота"
от 26 декабря 2005 г</a:t>
          </a:r>
        </a:p>
      </xdr:txBody>
    </xdr:sp>
    <xdr:clientData/>
  </xdr:oneCellAnchor>
  <xdr:oneCellAnchor>
    <xdr:from>
      <xdr:col>0</xdr:col>
      <xdr:colOff>304800</xdr:colOff>
      <xdr:row>0</xdr:row>
      <xdr:rowOff>962025</xdr:rowOff>
    </xdr:from>
    <xdr:ext cx="4619625" cy="428625"/>
    <xdr:sp>
      <xdr:nvSpPr>
        <xdr:cNvPr id="2" name="TextBox 2"/>
        <xdr:cNvSpPr txBox="1">
          <a:spLocks noChangeArrowheads="1"/>
        </xdr:cNvSpPr>
      </xdr:nvSpPr>
      <xdr:spPr>
        <a:xfrm>
          <a:off x="304800" y="962025"/>
          <a:ext cx="4619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ФУНКЦИОНАЛЬНАЯ СТРУКТУРА РАСХОДОВ МЕСТНОГО БЮДЖЕТА НА 2006 ГОД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3790950</xdr:colOff>
      <xdr:row>0</xdr:row>
      <xdr:rowOff>28575</xdr:rowOff>
    </xdr:from>
    <xdr:ext cx="2047875" cy="952500"/>
    <xdr:sp>
      <xdr:nvSpPr>
        <xdr:cNvPr id="1" name="TextBox 1"/>
        <xdr:cNvSpPr txBox="1">
          <a:spLocks noChangeArrowheads="1"/>
        </xdr:cNvSpPr>
      </xdr:nvSpPr>
      <xdr:spPr>
        <a:xfrm>
          <a:off x="4229100" y="28575"/>
          <a:ext cx="2047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Приложение 4 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к Постановлению № 28/1    
Муниципального совета
МО "Морские ворота" 
от 26  декабря 2005 года                         </a:t>
          </a:r>
        </a:p>
      </xdr:txBody>
    </xdr:sp>
    <xdr:clientData/>
  </xdr:oneCellAnchor>
  <xdr:oneCellAnchor>
    <xdr:from>
      <xdr:col>0</xdr:col>
      <xdr:colOff>438150</xdr:colOff>
      <xdr:row>0</xdr:row>
      <xdr:rowOff>914400</xdr:rowOff>
    </xdr:from>
    <xdr:ext cx="4362450" cy="419100"/>
    <xdr:sp>
      <xdr:nvSpPr>
        <xdr:cNvPr id="2" name="TextBox 2"/>
        <xdr:cNvSpPr txBox="1">
          <a:spLocks noChangeArrowheads="1"/>
        </xdr:cNvSpPr>
      </xdr:nvSpPr>
      <xdr:spPr>
        <a:xfrm>
          <a:off x="438150" y="914400"/>
          <a:ext cx="43624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ЭКОНОМИЧЕСКАЯ СТРУКТУРА РАСХОДОВ МЕСТНОГО БЮДЖЕТА НА 2006 ГОД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1009650</xdr:rowOff>
    </xdr:from>
    <xdr:to>
      <xdr:col>2</xdr:col>
      <xdr:colOff>323850</xdr:colOff>
      <xdr:row>0</xdr:row>
      <xdr:rowOff>1428750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57200" y="1009650"/>
          <a:ext cx="4724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ИСТОЧНИКИ ФИНАНСИРОВАНИЯ
ДЕФИЦИТА МЕСТНОГО БЮДЖЕТА НА 2006 ГОД</a:t>
          </a:r>
        </a:p>
      </xdr:txBody>
    </xdr:sp>
    <xdr:clientData/>
  </xdr:twoCellAnchor>
  <xdr:twoCellAnchor>
    <xdr:from>
      <xdr:col>0</xdr:col>
      <xdr:colOff>457200</xdr:colOff>
      <xdr:row>0</xdr:row>
      <xdr:rowOff>1009650</xdr:rowOff>
    </xdr:from>
    <xdr:to>
      <xdr:col>2</xdr:col>
      <xdr:colOff>323850</xdr:colOff>
      <xdr:row>0</xdr:row>
      <xdr:rowOff>1428750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57200" y="1009650"/>
          <a:ext cx="4724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ИСТОЧНИКИ ФИНАНСИРОВАНИЯ
ДЕФИЦИТА МЕСТНОГО БЮДЖЕТА НА 2006 ГОД</a:t>
          </a:r>
        </a:p>
      </xdr:txBody>
    </xdr:sp>
    <xdr:clientData/>
  </xdr:twoCellAnchor>
  <xdr:twoCellAnchor>
    <xdr:from>
      <xdr:col>1</xdr:col>
      <xdr:colOff>3352800</xdr:colOff>
      <xdr:row>0</xdr:row>
      <xdr:rowOff>0</xdr:rowOff>
    </xdr:from>
    <xdr:to>
      <xdr:col>4</xdr:col>
      <xdr:colOff>266700</xdr:colOff>
      <xdr:row>0</xdr:row>
      <xdr:rowOff>923925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038600" y="0"/>
          <a:ext cx="27051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Приложение 5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к Постановлению №28/1     
Муниципального совета
МО "Морские ворота" 
от  26  декабря 2005 года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1"/>
  <sheetViews>
    <sheetView view="pageBreakPreview" zoomScaleSheetLayoutView="100" workbookViewId="0" topLeftCell="A1">
      <selection activeCell="B51" sqref="B51"/>
    </sheetView>
  </sheetViews>
  <sheetFormatPr defaultColWidth="9.00390625" defaultRowHeight="12.75"/>
  <cols>
    <col min="1" max="1" width="7.125" style="5" customWidth="1"/>
    <col min="2" max="2" width="81.25390625" style="5" customWidth="1"/>
    <col min="3" max="3" width="30.375" style="0" customWidth="1"/>
    <col min="4" max="4" width="14.00390625" style="0" customWidth="1"/>
    <col min="5" max="5" width="0.2421875" style="0" customWidth="1"/>
    <col min="6" max="7" width="9.25390625" style="0" hidden="1" customWidth="1"/>
    <col min="8" max="8" width="11.375" style="0" hidden="1" customWidth="1"/>
    <col min="9" max="9" width="0.2421875" style="0" customWidth="1"/>
  </cols>
  <sheetData>
    <row r="1" ht="124.5" customHeight="1"/>
    <row r="2" spans="1:8" ht="27.75" customHeight="1">
      <c r="A2" s="13" t="s">
        <v>4</v>
      </c>
      <c r="B2" s="23" t="s">
        <v>0</v>
      </c>
      <c r="C2" s="14" t="s">
        <v>1</v>
      </c>
      <c r="D2" s="15" t="s">
        <v>2</v>
      </c>
      <c r="E2" s="29" t="s">
        <v>87</v>
      </c>
      <c r="F2" s="29" t="s">
        <v>88</v>
      </c>
      <c r="G2" s="29" t="s">
        <v>90</v>
      </c>
      <c r="H2" s="29" t="s">
        <v>89</v>
      </c>
    </row>
    <row r="3" spans="1:9" s="1" customFormat="1" ht="15.75">
      <c r="A3" s="30" t="s">
        <v>3</v>
      </c>
      <c r="B3" s="30" t="s">
        <v>157</v>
      </c>
      <c r="C3" s="111" t="s">
        <v>247</v>
      </c>
      <c r="D3" s="37">
        <f>SUM(D4+D7+D10+D12)</f>
        <v>9015</v>
      </c>
      <c r="E3" s="37">
        <f>SUM(E4+E7+E10+E12)</f>
        <v>0</v>
      </c>
      <c r="F3" s="37">
        <f>SUM(F4+F7+F10+F12)</f>
        <v>0</v>
      </c>
      <c r="G3" s="37">
        <f>SUM(G4+G7+G10+G12)</f>
        <v>0</v>
      </c>
      <c r="H3" s="37">
        <f>SUM(H4+H7+H10+H12)</f>
        <v>0</v>
      </c>
      <c r="I3" s="54">
        <f>D3-SUM(E3:H3)</f>
        <v>9015</v>
      </c>
    </row>
    <row r="4" spans="1:9" ht="15.75">
      <c r="A4" s="45" t="s">
        <v>19</v>
      </c>
      <c r="B4" s="45" t="s">
        <v>7</v>
      </c>
      <c r="C4" s="46" t="s">
        <v>248</v>
      </c>
      <c r="D4" s="59">
        <f>D5+D6</f>
        <v>8233</v>
      </c>
      <c r="E4" s="59">
        <f>E5+E6</f>
        <v>0</v>
      </c>
      <c r="F4" s="59">
        <f>F5+F6</f>
        <v>0</v>
      </c>
      <c r="G4" s="59">
        <f>G5+G6</f>
        <v>0</v>
      </c>
      <c r="H4" s="59">
        <f>H5+H6</f>
        <v>0</v>
      </c>
      <c r="I4" s="54">
        <f aca="true" t="shared" si="0" ref="I4:I47">D4-SUM(E4:H4)</f>
        <v>8233</v>
      </c>
    </row>
    <row r="5" spans="1:9" ht="27" customHeight="1">
      <c r="A5" s="33" t="s">
        <v>158</v>
      </c>
      <c r="B5" s="112" t="s">
        <v>156</v>
      </c>
      <c r="C5" s="113" t="s">
        <v>224</v>
      </c>
      <c r="D5" s="67">
        <v>6606</v>
      </c>
      <c r="E5" s="38"/>
      <c r="F5" s="38"/>
      <c r="G5" s="38"/>
      <c r="H5" s="38"/>
      <c r="I5" s="54">
        <f t="shared" si="0"/>
        <v>6606</v>
      </c>
    </row>
    <row r="6" spans="1:9" s="8" customFormat="1" ht="18" customHeight="1">
      <c r="A6" s="31" t="s">
        <v>5</v>
      </c>
      <c r="B6" s="114" t="s">
        <v>159</v>
      </c>
      <c r="C6" s="113" t="s">
        <v>225</v>
      </c>
      <c r="D6" s="38">
        <v>1627</v>
      </c>
      <c r="E6" s="38"/>
      <c r="F6" s="38"/>
      <c r="G6" s="38"/>
      <c r="H6" s="38"/>
      <c r="I6" s="54">
        <f t="shared" si="0"/>
        <v>1627</v>
      </c>
    </row>
    <row r="7" spans="1:9" ht="15.75" customHeight="1">
      <c r="A7" s="45" t="s">
        <v>6</v>
      </c>
      <c r="B7" s="45" t="s">
        <v>11</v>
      </c>
      <c r="C7" s="46" t="s">
        <v>249</v>
      </c>
      <c r="D7" s="59">
        <f>D8+D9</f>
        <v>782</v>
      </c>
      <c r="E7" s="59">
        <f>E8+E9</f>
        <v>0</v>
      </c>
      <c r="F7" s="59">
        <f>F8+F9</f>
        <v>0</v>
      </c>
      <c r="G7" s="59">
        <f>G8+G9</f>
        <v>0</v>
      </c>
      <c r="H7" s="59">
        <f>H8+H9</f>
        <v>0</v>
      </c>
      <c r="I7" s="54">
        <f t="shared" si="0"/>
        <v>782</v>
      </c>
    </row>
    <row r="8" spans="1:9" ht="13.5" customHeight="1">
      <c r="A8" s="33" t="s">
        <v>8</v>
      </c>
      <c r="B8" s="115" t="s">
        <v>13</v>
      </c>
      <c r="C8" s="113" t="s">
        <v>226</v>
      </c>
      <c r="D8" s="38">
        <v>782</v>
      </c>
      <c r="E8" s="62"/>
      <c r="F8" s="62"/>
      <c r="G8" s="62"/>
      <c r="H8" s="62"/>
      <c r="I8" s="54">
        <f t="shared" si="0"/>
        <v>782</v>
      </c>
    </row>
    <row r="9" spans="1:9" s="10" customFormat="1" ht="27.75" customHeight="1">
      <c r="A9" s="31" t="s">
        <v>9</v>
      </c>
      <c r="B9" s="114" t="s">
        <v>160</v>
      </c>
      <c r="C9" s="116" t="s">
        <v>227</v>
      </c>
      <c r="D9" s="41">
        <v>0</v>
      </c>
      <c r="E9" s="63"/>
      <c r="F9" s="63"/>
      <c r="G9" s="63"/>
      <c r="H9" s="63"/>
      <c r="I9" s="54">
        <f t="shared" si="0"/>
        <v>0</v>
      </c>
    </row>
    <row r="10" spans="1:9" ht="15.75" hidden="1">
      <c r="A10" s="117" t="s">
        <v>101</v>
      </c>
      <c r="B10" s="118" t="s">
        <v>83</v>
      </c>
      <c r="C10" s="44" t="s">
        <v>250</v>
      </c>
      <c r="D10" s="119">
        <f>D11</f>
        <v>0</v>
      </c>
      <c r="E10" s="119">
        <f>E11</f>
        <v>0</v>
      </c>
      <c r="F10" s="119">
        <f>F11</f>
        <v>0</v>
      </c>
      <c r="G10" s="119">
        <f>G11</f>
        <v>0</v>
      </c>
      <c r="H10" s="119">
        <f>H11</f>
        <v>0</v>
      </c>
      <c r="I10" s="54">
        <f t="shared" si="0"/>
        <v>0</v>
      </c>
    </row>
    <row r="11" spans="1:9" ht="15.75" hidden="1">
      <c r="A11" s="120" t="s">
        <v>102</v>
      </c>
      <c r="B11" s="32" t="s">
        <v>161</v>
      </c>
      <c r="C11" s="39" t="s">
        <v>228</v>
      </c>
      <c r="D11" s="38">
        <v>0</v>
      </c>
      <c r="E11" s="62">
        <v>0</v>
      </c>
      <c r="F11" s="62">
        <v>0</v>
      </c>
      <c r="G11" s="62">
        <v>0</v>
      </c>
      <c r="H11" s="62">
        <v>0</v>
      </c>
      <c r="I11" s="54">
        <f t="shared" si="0"/>
        <v>0</v>
      </c>
    </row>
    <row r="12" spans="1:9" ht="31.5" hidden="1">
      <c r="A12" s="117" t="s">
        <v>10</v>
      </c>
      <c r="B12" s="48" t="s">
        <v>162</v>
      </c>
      <c r="C12" s="46" t="s">
        <v>251</v>
      </c>
      <c r="D12" s="59">
        <f>D13</f>
        <v>0</v>
      </c>
      <c r="E12" s="59">
        <f>E13</f>
        <v>0</v>
      </c>
      <c r="F12" s="59">
        <f>F13</f>
        <v>0</v>
      </c>
      <c r="G12" s="59">
        <f>G13</f>
        <v>0</v>
      </c>
      <c r="H12" s="59">
        <f>H13</f>
        <v>0</v>
      </c>
      <c r="I12" s="54">
        <f t="shared" si="0"/>
        <v>0</v>
      </c>
    </row>
    <row r="13" spans="1:9" ht="15.75" hidden="1">
      <c r="A13" s="117" t="s">
        <v>12</v>
      </c>
      <c r="B13" s="118" t="s">
        <v>163</v>
      </c>
      <c r="C13" s="46" t="s">
        <v>252</v>
      </c>
      <c r="D13" s="59">
        <f>D14+D15</f>
        <v>0</v>
      </c>
      <c r="E13" s="59">
        <f>E14+E15</f>
        <v>0</v>
      </c>
      <c r="F13" s="59">
        <f>F14+F15</f>
        <v>0</v>
      </c>
      <c r="G13" s="59">
        <f>G14+G15</f>
        <v>0</v>
      </c>
      <c r="H13" s="59">
        <f>H14+H15</f>
        <v>0</v>
      </c>
      <c r="I13" s="54"/>
    </row>
    <row r="14" spans="1:9" ht="15.75" hidden="1">
      <c r="A14" s="120" t="s">
        <v>72</v>
      </c>
      <c r="B14" s="115" t="s">
        <v>100</v>
      </c>
      <c r="C14" s="113" t="s">
        <v>229</v>
      </c>
      <c r="D14" s="67">
        <v>0</v>
      </c>
      <c r="E14" s="38"/>
      <c r="F14" s="38"/>
      <c r="G14" s="38">
        <v>0</v>
      </c>
      <c r="H14" s="38">
        <v>0</v>
      </c>
      <c r="I14" s="54">
        <f t="shared" si="0"/>
        <v>0</v>
      </c>
    </row>
    <row r="15" spans="1:9" ht="15.75" hidden="1">
      <c r="A15" s="120" t="s">
        <v>94</v>
      </c>
      <c r="B15" s="115" t="s">
        <v>92</v>
      </c>
      <c r="C15" s="113" t="s">
        <v>253</v>
      </c>
      <c r="D15" s="67">
        <v>0</v>
      </c>
      <c r="E15" s="38"/>
      <c r="F15" s="38"/>
      <c r="G15" s="38"/>
      <c r="H15" s="38"/>
      <c r="I15" s="54"/>
    </row>
    <row r="16" spans="1:9" ht="15.75">
      <c r="A16" s="117" t="s">
        <v>17</v>
      </c>
      <c r="B16" s="117" t="s">
        <v>18</v>
      </c>
      <c r="C16" s="113"/>
      <c r="D16" s="121">
        <f>D17+D25+D28+D32+D38+D40+D46</f>
        <v>87</v>
      </c>
      <c r="E16" s="121">
        <f>E17+E25+E28+E32+E38+E40+E46</f>
        <v>0</v>
      </c>
      <c r="F16" s="121">
        <f>F17+F25+F28+F32+F38+F40+F46</f>
        <v>0</v>
      </c>
      <c r="G16" s="121">
        <f>G17+G25+G28+G32+G38+G40+G46</f>
        <v>0</v>
      </c>
      <c r="H16" s="121">
        <f>H17+H25+H28+H32+H38+H40+H46</f>
        <v>0</v>
      </c>
      <c r="I16" s="54">
        <f t="shared" si="0"/>
        <v>87</v>
      </c>
    </row>
    <row r="17" spans="1:9" s="4" customFormat="1" ht="51" customHeight="1" hidden="1">
      <c r="A17" s="122" t="s">
        <v>19</v>
      </c>
      <c r="B17" s="35" t="s">
        <v>164</v>
      </c>
      <c r="C17" s="50" t="s">
        <v>230</v>
      </c>
      <c r="D17" s="123">
        <f>D18+D20+D23</f>
        <v>0</v>
      </c>
      <c r="E17" s="123">
        <f>E18+E20+E23</f>
        <v>0</v>
      </c>
      <c r="F17" s="123">
        <f>F18+F20+F23</f>
        <v>0</v>
      </c>
      <c r="G17" s="123">
        <f>G18+G20+G23</f>
        <v>0</v>
      </c>
      <c r="H17" s="123">
        <f>H18+H20+H23</f>
        <v>0</v>
      </c>
      <c r="I17" s="54">
        <f t="shared" si="0"/>
        <v>0</v>
      </c>
    </row>
    <row r="18" spans="1:9" s="4" customFormat="1" ht="25.5" customHeight="1" hidden="1">
      <c r="A18" s="122" t="s">
        <v>20</v>
      </c>
      <c r="B18" s="122" t="s">
        <v>165</v>
      </c>
      <c r="C18" s="124" t="s">
        <v>231</v>
      </c>
      <c r="D18" s="123">
        <f>D19</f>
        <v>0</v>
      </c>
      <c r="E18" s="123">
        <f>E19</f>
        <v>0</v>
      </c>
      <c r="F18" s="123">
        <f>F19</f>
        <v>0</v>
      </c>
      <c r="G18" s="123">
        <f>G19</f>
        <v>0</v>
      </c>
      <c r="H18" s="123">
        <f>H19</f>
        <v>0</v>
      </c>
      <c r="I18" s="54">
        <f t="shared" si="0"/>
        <v>0</v>
      </c>
    </row>
    <row r="19" spans="1:9" s="4" customFormat="1" ht="25.5" customHeight="1" hidden="1">
      <c r="A19" s="125" t="s">
        <v>25</v>
      </c>
      <c r="B19" s="22" t="s">
        <v>166</v>
      </c>
      <c r="C19" s="40" t="s">
        <v>232</v>
      </c>
      <c r="D19" s="60">
        <v>0</v>
      </c>
      <c r="E19" s="60"/>
      <c r="F19" s="60"/>
      <c r="G19" s="60"/>
      <c r="H19" s="60">
        <v>0</v>
      </c>
      <c r="I19" s="54">
        <f t="shared" si="0"/>
        <v>0</v>
      </c>
    </row>
    <row r="20" spans="1:9" s="4" customFormat="1" ht="31.5" hidden="1">
      <c r="A20" s="117" t="s">
        <v>5</v>
      </c>
      <c r="B20" s="126" t="s">
        <v>167</v>
      </c>
      <c r="C20" s="124" t="s">
        <v>233</v>
      </c>
      <c r="D20" s="123">
        <f>D21+D22</f>
        <v>0</v>
      </c>
      <c r="E20" s="123">
        <f>E21+E22</f>
        <v>0</v>
      </c>
      <c r="F20" s="123">
        <f>F21+F22</f>
        <v>0</v>
      </c>
      <c r="G20" s="123">
        <f>G21+G22</f>
        <v>0</v>
      </c>
      <c r="H20" s="123">
        <f>H21+H22</f>
        <v>0</v>
      </c>
      <c r="I20" s="54">
        <f t="shared" si="0"/>
        <v>0</v>
      </c>
    </row>
    <row r="21" spans="1:9" s="4" customFormat="1" ht="27.75" customHeight="1" hidden="1">
      <c r="A21" s="120" t="s">
        <v>26</v>
      </c>
      <c r="B21" s="49" t="s">
        <v>168</v>
      </c>
      <c r="C21" s="39" t="s">
        <v>234</v>
      </c>
      <c r="D21" s="56">
        <v>0</v>
      </c>
      <c r="E21" s="64">
        <v>0</v>
      </c>
      <c r="F21" s="64">
        <v>0</v>
      </c>
      <c r="G21" s="64">
        <v>0</v>
      </c>
      <c r="H21" s="64">
        <v>0</v>
      </c>
      <c r="I21" s="54">
        <f t="shared" si="0"/>
        <v>0</v>
      </c>
    </row>
    <row r="22" spans="1:9" ht="28.5" customHeight="1" hidden="1">
      <c r="A22" s="125" t="s">
        <v>40</v>
      </c>
      <c r="B22" s="22" t="s">
        <v>169</v>
      </c>
      <c r="C22" s="40" t="s">
        <v>235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54">
        <f t="shared" si="0"/>
        <v>0</v>
      </c>
    </row>
    <row r="23" spans="1:9" ht="32.25" customHeight="1" hidden="1">
      <c r="A23" s="122" t="s">
        <v>21</v>
      </c>
      <c r="B23" s="127" t="s">
        <v>170</v>
      </c>
      <c r="C23" s="128" t="s">
        <v>236</v>
      </c>
      <c r="D23" s="119">
        <f>D24</f>
        <v>0</v>
      </c>
      <c r="E23" s="119">
        <f>E24</f>
        <v>0</v>
      </c>
      <c r="F23" s="119">
        <f>F24</f>
        <v>0</v>
      </c>
      <c r="G23" s="119">
        <f>G24</f>
        <v>0</v>
      </c>
      <c r="H23" s="119">
        <f>H24</f>
        <v>0</v>
      </c>
      <c r="I23" s="54">
        <f t="shared" si="0"/>
        <v>0</v>
      </c>
    </row>
    <row r="24" spans="1:9" s="10" customFormat="1" ht="28.5" customHeight="1" hidden="1">
      <c r="A24" s="125" t="s">
        <v>27</v>
      </c>
      <c r="B24" s="10" t="s">
        <v>171</v>
      </c>
      <c r="C24" s="10" t="s">
        <v>237</v>
      </c>
      <c r="D24" s="41">
        <v>0</v>
      </c>
      <c r="E24" s="63">
        <v>0</v>
      </c>
      <c r="F24" s="63">
        <v>0</v>
      </c>
      <c r="G24" s="63">
        <v>0</v>
      </c>
      <c r="H24" s="62">
        <v>0</v>
      </c>
      <c r="I24" s="54">
        <f t="shared" si="0"/>
        <v>0</v>
      </c>
    </row>
    <row r="25" spans="1:9" s="10" customFormat="1" ht="15.75" customHeight="1" hidden="1">
      <c r="A25" s="122" t="s">
        <v>6</v>
      </c>
      <c r="B25" s="122" t="s">
        <v>172</v>
      </c>
      <c r="C25" s="47" t="s">
        <v>238</v>
      </c>
      <c r="D25" s="123">
        <f>D26+D27</f>
        <v>0</v>
      </c>
      <c r="E25" s="123">
        <f>E26+E27</f>
        <v>0</v>
      </c>
      <c r="F25" s="123">
        <f>F26+F27</f>
        <v>0</v>
      </c>
      <c r="G25" s="123">
        <f>G26+G27</f>
        <v>0</v>
      </c>
      <c r="H25" s="123">
        <f>H26+H27</f>
        <v>0</v>
      </c>
      <c r="I25" s="54">
        <f t="shared" si="0"/>
        <v>0</v>
      </c>
    </row>
    <row r="26" spans="1:9" s="10" customFormat="1" ht="15.75" customHeight="1" hidden="1">
      <c r="A26" s="125" t="s">
        <v>8</v>
      </c>
      <c r="B26" s="51" t="s">
        <v>173</v>
      </c>
      <c r="C26" s="57" t="s">
        <v>239</v>
      </c>
      <c r="D26" s="41">
        <v>0</v>
      </c>
      <c r="E26" s="63">
        <v>0</v>
      </c>
      <c r="F26" s="63">
        <v>0</v>
      </c>
      <c r="G26" s="63">
        <v>0</v>
      </c>
      <c r="H26" s="63">
        <v>0</v>
      </c>
      <c r="I26" s="54">
        <f t="shared" si="0"/>
        <v>0</v>
      </c>
    </row>
    <row r="27" spans="1:9" s="10" customFormat="1" ht="40.5" customHeight="1" hidden="1">
      <c r="A27" s="125" t="s">
        <v>9</v>
      </c>
      <c r="B27" s="22" t="s">
        <v>174</v>
      </c>
      <c r="C27" s="40" t="s">
        <v>240</v>
      </c>
      <c r="D27" s="41">
        <v>0</v>
      </c>
      <c r="E27" s="63">
        <v>0</v>
      </c>
      <c r="F27" s="63">
        <v>0</v>
      </c>
      <c r="G27" s="63">
        <v>0</v>
      </c>
      <c r="H27" s="62">
        <v>0</v>
      </c>
      <c r="I27" s="54">
        <f t="shared" si="0"/>
        <v>0</v>
      </c>
    </row>
    <row r="28" spans="1:9" s="10" customFormat="1" ht="16.5" customHeight="1" hidden="1">
      <c r="A28" s="122" t="s">
        <v>10</v>
      </c>
      <c r="B28" s="122" t="s">
        <v>175</v>
      </c>
      <c r="C28" s="47" t="s">
        <v>241</v>
      </c>
      <c r="D28" s="123">
        <f>D29</f>
        <v>0</v>
      </c>
      <c r="E28" s="123">
        <f>E29</f>
        <v>0</v>
      </c>
      <c r="F28" s="123">
        <f>F29</f>
        <v>0</v>
      </c>
      <c r="G28" s="123">
        <f>G29</f>
        <v>0</v>
      </c>
      <c r="H28" s="123">
        <f>H29</f>
        <v>0</v>
      </c>
      <c r="I28" s="54">
        <f t="shared" si="0"/>
        <v>0</v>
      </c>
    </row>
    <row r="29" spans="1:9" s="10" customFormat="1" ht="33.75" customHeight="1" hidden="1">
      <c r="A29" s="122" t="s">
        <v>12</v>
      </c>
      <c r="B29" s="129" t="s">
        <v>176</v>
      </c>
      <c r="C29" s="124" t="s">
        <v>242</v>
      </c>
      <c r="D29" s="130">
        <f>D30+D31</f>
        <v>0</v>
      </c>
      <c r="E29" s="130">
        <f>E30+E31</f>
        <v>0</v>
      </c>
      <c r="F29" s="130">
        <f>F30+F31</f>
        <v>0</v>
      </c>
      <c r="G29" s="130">
        <f>G30+G31</f>
        <v>0</v>
      </c>
      <c r="H29" s="130">
        <f>H30+H31</f>
        <v>0</v>
      </c>
      <c r="I29" s="54">
        <f t="shared" si="0"/>
        <v>0</v>
      </c>
    </row>
    <row r="30" spans="1:9" s="10" customFormat="1" ht="31.5" customHeight="1" hidden="1">
      <c r="A30" s="125" t="s">
        <v>14</v>
      </c>
      <c r="B30" s="51" t="s">
        <v>177</v>
      </c>
      <c r="C30" s="57" t="s">
        <v>243</v>
      </c>
      <c r="D30" s="41">
        <v>0</v>
      </c>
      <c r="E30" s="63">
        <v>0</v>
      </c>
      <c r="F30" s="63">
        <v>0</v>
      </c>
      <c r="G30" s="63">
        <v>0</v>
      </c>
      <c r="H30" s="62">
        <v>0</v>
      </c>
      <c r="I30" s="54">
        <f t="shared" si="0"/>
        <v>0</v>
      </c>
    </row>
    <row r="31" spans="1:9" s="10" customFormat="1" ht="31.5" customHeight="1" hidden="1">
      <c r="A31" s="125" t="s">
        <v>178</v>
      </c>
      <c r="B31" s="51" t="s">
        <v>179</v>
      </c>
      <c r="C31" s="57" t="s">
        <v>244</v>
      </c>
      <c r="D31" s="41">
        <v>0</v>
      </c>
      <c r="E31" s="63">
        <v>0</v>
      </c>
      <c r="F31" s="63">
        <v>0</v>
      </c>
      <c r="G31" s="63">
        <v>0</v>
      </c>
      <c r="H31" s="62">
        <v>0</v>
      </c>
      <c r="I31" s="54">
        <f t="shared" si="0"/>
        <v>0</v>
      </c>
    </row>
    <row r="32" spans="1:9" s="10" customFormat="1" ht="31.5" customHeight="1">
      <c r="A32" s="122" t="s">
        <v>15</v>
      </c>
      <c r="B32" s="122" t="s">
        <v>180</v>
      </c>
      <c r="C32" s="50" t="s">
        <v>245</v>
      </c>
      <c r="D32" s="123">
        <f>SUM(D33:D37)</f>
        <v>87</v>
      </c>
      <c r="E32" s="123">
        <f>SUM(E33:E37)</f>
        <v>0</v>
      </c>
      <c r="F32" s="123">
        <f>SUM(F33:F37)</f>
        <v>0</v>
      </c>
      <c r="G32" s="123">
        <f>SUM(G33:G37)</f>
        <v>0</v>
      </c>
      <c r="H32" s="123">
        <f>SUM(H33:H37)</f>
        <v>0</v>
      </c>
      <c r="I32" s="54">
        <f t="shared" si="0"/>
        <v>87</v>
      </c>
    </row>
    <row r="33" spans="1:9" s="10" customFormat="1" ht="42.75" customHeight="1">
      <c r="A33" s="125" t="s">
        <v>16</v>
      </c>
      <c r="B33" s="51" t="s">
        <v>181</v>
      </c>
      <c r="C33" s="57" t="s">
        <v>246</v>
      </c>
      <c r="D33" s="41">
        <v>32</v>
      </c>
      <c r="E33" s="63"/>
      <c r="F33" s="63"/>
      <c r="G33" s="63"/>
      <c r="H33" s="62"/>
      <c r="I33" s="54">
        <f t="shared" si="0"/>
        <v>32</v>
      </c>
    </row>
    <row r="34" spans="1:9" s="10" customFormat="1" ht="42.75" customHeight="1" hidden="1">
      <c r="A34" s="125" t="s">
        <v>103</v>
      </c>
      <c r="B34" s="51" t="s">
        <v>182</v>
      </c>
      <c r="C34" s="57" t="s">
        <v>254</v>
      </c>
      <c r="D34" s="41">
        <v>0</v>
      </c>
      <c r="E34" s="63"/>
      <c r="F34" s="63"/>
      <c r="G34" s="63"/>
      <c r="H34" s="62"/>
      <c r="I34" s="54">
        <f t="shared" si="0"/>
        <v>0</v>
      </c>
    </row>
    <row r="35" spans="1:9" s="10" customFormat="1" ht="42.75" customHeight="1" hidden="1">
      <c r="A35" s="125" t="s">
        <v>104</v>
      </c>
      <c r="B35" s="51" t="s">
        <v>183</v>
      </c>
      <c r="C35" s="57" t="s">
        <v>255</v>
      </c>
      <c r="D35" s="41">
        <v>0</v>
      </c>
      <c r="E35" s="63"/>
      <c r="F35" s="63"/>
      <c r="G35" s="63"/>
      <c r="H35" s="62"/>
      <c r="I35" s="54">
        <f t="shared" si="0"/>
        <v>0</v>
      </c>
    </row>
    <row r="36" spans="1:9" s="10" customFormat="1" ht="42.75" customHeight="1" hidden="1">
      <c r="A36" s="125" t="s">
        <v>184</v>
      </c>
      <c r="B36" s="51" t="s">
        <v>185</v>
      </c>
      <c r="C36" s="57" t="s">
        <v>256</v>
      </c>
      <c r="D36" s="41">
        <v>0</v>
      </c>
      <c r="E36" s="63"/>
      <c r="F36" s="63"/>
      <c r="G36" s="63"/>
      <c r="H36" s="62"/>
      <c r="I36" s="54">
        <f t="shared" si="0"/>
        <v>0</v>
      </c>
    </row>
    <row r="37" spans="1:9" s="10" customFormat="1" ht="42.75" customHeight="1">
      <c r="A37" s="125" t="s">
        <v>186</v>
      </c>
      <c r="B37" s="51" t="s">
        <v>187</v>
      </c>
      <c r="C37" s="57" t="s">
        <v>257</v>
      </c>
      <c r="D37" s="41">
        <v>55</v>
      </c>
      <c r="E37" s="63"/>
      <c r="F37" s="63"/>
      <c r="G37" s="63"/>
      <c r="H37" s="62"/>
      <c r="I37" s="54">
        <f t="shared" si="0"/>
        <v>55</v>
      </c>
    </row>
    <row r="38" spans="1:9" s="10" customFormat="1" ht="30" customHeight="1" hidden="1">
      <c r="A38" s="122" t="s">
        <v>59</v>
      </c>
      <c r="B38" s="122" t="s">
        <v>29</v>
      </c>
      <c r="C38" s="47" t="s">
        <v>258</v>
      </c>
      <c r="D38" s="123">
        <f>D39</f>
        <v>0</v>
      </c>
      <c r="E38" s="123">
        <f>E39</f>
        <v>0</v>
      </c>
      <c r="F38" s="123">
        <f>F39</f>
        <v>0</v>
      </c>
      <c r="G38" s="123">
        <f>G39</f>
        <v>0</v>
      </c>
      <c r="H38" s="123">
        <f>H39</f>
        <v>0</v>
      </c>
      <c r="I38" s="54">
        <f t="shared" si="0"/>
        <v>0</v>
      </c>
    </row>
    <row r="39" spans="1:9" s="10" customFormat="1" ht="18" customHeight="1" hidden="1">
      <c r="A39" s="125" t="s">
        <v>60</v>
      </c>
      <c r="B39" s="51" t="s">
        <v>188</v>
      </c>
      <c r="C39" s="57" t="s">
        <v>259</v>
      </c>
      <c r="D39" s="41">
        <v>0</v>
      </c>
      <c r="E39" s="63">
        <v>0</v>
      </c>
      <c r="F39" s="63">
        <v>0</v>
      </c>
      <c r="G39" s="63">
        <v>0</v>
      </c>
      <c r="H39" s="62">
        <v>0</v>
      </c>
      <c r="I39" s="54">
        <f t="shared" si="0"/>
        <v>0</v>
      </c>
    </row>
    <row r="40" spans="1:9" s="10" customFormat="1" ht="18" customHeight="1" hidden="1">
      <c r="A40" s="122" t="s">
        <v>61</v>
      </c>
      <c r="B40" s="122" t="s">
        <v>189</v>
      </c>
      <c r="C40" s="124" t="s">
        <v>260</v>
      </c>
      <c r="D40" s="123">
        <f>D41+D46</f>
        <v>0</v>
      </c>
      <c r="E40" s="123">
        <f>E41+E46</f>
        <v>0</v>
      </c>
      <c r="F40" s="123">
        <f>F41+F46</f>
        <v>0</v>
      </c>
      <c r="G40" s="123">
        <f>G41+G46</f>
        <v>0</v>
      </c>
      <c r="H40" s="123">
        <f>H41+H46</f>
        <v>0</v>
      </c>
      <c r="I40" s="54">
        <f t="shared" si="0"/>
        <v>0</v>
      </c>
    </row>
    <row r="41" spans="1:9" s="10" customFormat="1" ht="18" customHeight="1" hidden="1">
      <c r="A41" s="122" t="s">
        <v>62</v>
      </c>
      <c r="B41" s="134" t="s">
        <v>364</v>
      </c>
      <c r="C41" s="124" t="s">
        <v>365</v>
      </c>
      <c r="D41" s="130">
        <f>D42</f>
        <v>0</v>
      </c>
      <c r="E41" s="130">
        <f aca="true" t="shared" si="1" ref="E41:H44">E42</f>
        <v>0</v>
      </c>
      <c r="F41" s="130">
        <f t="shared" si="1"/>
        <v>0</v>
      </c>
      <c r="G41" s="130">
        <f t="shared" si="1"/>
        <v>0</v>
      </c>
      <c r="H41" s="130">
        <f t="shared" si="1"/>
        <v>0</v>
      </c>
      <c r="I41" s="54">
        <f t="shared" si="0"/>
        <v>0</v>
      </c>
    </row>
    <row r="42" spans="1:9" s="10" customFormat="1" ht="41.25" customHeight="1" hidden="1">
      <c r="A42" s="125" t="s">
        <v>105</v>
      </c>
      <c r="B42" s="134" t="s">
        <v>366</v>
      </c>
      <c r="C42" s="124" t="s">
        <v>367</v>
      </c>
      <c r="D42" s="41">
        <f>D43</f>
        <v>0</v>
      </c>
      <c r="E42" s="41">
        <f t="shared" si="1"/>
        <v>0</v>
      </c>
      <c r="F42" s="41">
        <f t="shared" si="1"/>
        <v>0</v>
      </c>
      <c r="G42" s="41">
        <f t="shared" si="1"/>
        <v>0</v>
      </c>
      <c r="H42" s="41">
        <f t="shared" si="1"/>
        <v>0</v>
      </c>
      <c r="I42" s="54">
        <f t="shared" si="0"/>
        <v>0</v>
      </c>
    </row>
    <row r="43" spans="1:9" s="10" customFormat="1" ht="18" customHeight="1" hidden="1">
      <c r="A43" s="125" t="s">
        <v>190</v>
      </c>
      <c r="B43" s="51" t="s">
        <v>368</v>
      </c>
      <c r="C43" s="57" t="s">
        <v>369</v>
      </c>
      <c r="D43" s="41">
        <f>D44</f>
        <v>0</v>
      </c>
      <c r="E43" s="41">
        <f t="shared" si="1"/>
        <v>0</v>
      </c>
      <c r="F43" s="41">
        <f t="shared" si="1"/>
        <v>0</v>
      </c>
      <c r="G43" s="41">
        <f t="shared" si="1"/>
        <v>0</v>
      </c>
      <c r="H43" s="41">
        <f t="shared" si="1"/>
        <v>0</v>
      </c>
      <c r="I43" s="54">
        <f t="shared" si="0"/>
        <v>0</v>
      </c>
    </row>
    <row r="44" spans="1:9" s="10" customFormat="1" ht="18" customHeight="1" hidden="1">
      <c r="A44" s="125" t="s">
        <v>191</v>
      </c>
      <c r="B44" s="51" t="s">
        <v>193</v>
      </c>
      <c r="C44" s="57" t="s">
        <v>261</v>
      </c>
      <c r="D44" s="41">
        <f>D45</f>
        <v>0</v>
      </c>
      <c r="E44" s="41">
        <f t="shared" si="1"/>
        <v>0</v>
      </c>
      <c r="F44" s="41">
        <f t="shared" si="1"/>
        <v>0</v>
      </c>
      <c r="G44" s="41">
        <f t="shared" si="1"/>
        <v>0</v>
      </c>
      <c r="H44" s="41">
        <f t="shared" si="1"/>
        <v>0</v>
      </c>
      <c r="I44" s="54">
        <f t="shared" si="0"/>
        <v>0</v>
      </c>
    </row>
    <row r="45" spans="1:9" s="10" customFormat="1" ht="41.25" customHeight="1" hidden="1">
      <c r="A45" s="125" t="s">
        <v>192</v>
      </c>
      <c r="B45" s="114" t="s">
        <v>370</v>
      </c>
      <c r="C45" s="131" t="s">
        <v>371</v>
      </c>
      <c r="D45" s="41">
        <v>0</v>
      </c>
      <c r="E45" s="63">
        <v>0</v>
      </c>
      <c r="F45" s="63">
        <v>0</v>
      </c>
      <c r="G45" s="63">
        <v>0</v>
      </c>
      <c r="H45" s="63">
        <v>0</v>
      </c>
      <c r="I45" s="54">
        <f t="shared" si="0"/>
        <v>0</v>
      </c>
    </row>
    <row r="46" spans="1:9" s="10" customFormat="1" ht="25.5" customHeight="1" hidden="1">
      <c r="A46" s="122" t="s">
        <v>63</v>
      </c>
      <c r="B46" s="122" t="s">
        <v>194</v>
      </c>
      <c r="C46" s="132" t="s">
        <v>262</v>
      </c>
      <c r="D46" s="123">
        <f>D47</f>
        <v>0</v>
      </c>
      <c r="E46" s="123">
        <f>E47</f>
        <v>0</v>
      </c>
      <c r="F46" s="123">
        <f>F47</f>
        <v>0</v>
      </c>
      <c r="G46" s="123">
        <f>G47</f>
        <v>0</v>
      </c>
      <c r="H46" s="123">
        <f>H47</f>
        <v>0</v>
      </c>
      <c r="I46" s="54">
        <f t="shared" si="0"/>
        <v>0</v>
      </c>
    </row>
    <row r="47" spans="1:9" s="10" customFormat="1" ht="30" customHeight="1" hidden="1">
      <c r="A47" s="125" t="s">
        <v>64</v>
      </c>
      <c r="B47" s="22" t="s">
        <v>195</v>
      </c>
      <c r="C47" s="42" t="s">
        <v>263</v>
      </c>
      <c r="D47" s="41">
        <v>0</v>
      </c>
      <c r="E47" s="63">
        <v>0</v>
      </c>
      <c r="F47" s="63">
        <v>0</v>
      </c>
      <c r="G47" s="63">
        <v>0</v>
      </c>
      <c r="H47" s="62">
        <v>0</v>
      </c>
      <c r="I47" s="54">
        <f t="shared" si="0"/>
        <v>0</v>
      </c>
    </row>
    <row r="48" spans="1:9" s="1" customFormat="1" ht="15.75">
      <c r="A48" s="36"/>
      <c r="B48" s="30" t="s">
        <v>30</v>
      </c>
      <c r="C48" s="43" t="s">
        <v>360</v>
      </c>
      <c r="D48" s="37">
        <f>D3+D16</f>
        <v>9102</v>
      </c>
      <c r="E48" s="37">
        <f>E3+E16</f>
        <v>0</v>
      </c>
      <c r="F48" s="37">
        <f>F3+F16</f>
        <v>0</v>
      </c>
      <c r="G48" s="37">
        <f>G3+G16</f>
        <v>0</v>
      </c>
      <c r="H48" s="37">
        <f>H3+H16</f>
        <v>0</v>
      </c>
      <c r="I48" s="54">
        <f>D48-SUM(E48:H48)</f>
        <v>9102</v>
      </c>
    </row>
    <row r="49" ht="12.75">
      <c r="A49" s="7"/>
    </row>
    <row r="50" ht="12.75">
      <c r="A50" s="7"/>
    </row>
    <row r="51" ht="12.75">
      <c r="A51" s="7"/>
    </row>
    <row r="52" spans="1:2" ht="12.75">
      <c r="A52" s="7"/>
      <c r="B52" s="52"/>
    </row>
    <row r="53" spans="1:8" ht="12.75">
      <c r="A53" s="7"/>
      <c r="D53" s="61"/>
      <c r="E53" s="61"/>
      <c r="F53" s="61"/>
      <c r="G53" s="61"/>
      <c r="H53" s="61"/>
    </row>
    <row r="54" ht="12.75">
      <c r="A54" s="7"/>
    </row>
    <row r="55" ht="12.75">
      <c r="A55" s="7"/>
    </row>
    <row r="56" ht="12.75">
      <c r="A56" s="7"/>
    </row>
    <row r="57" spans="1:4" ht="12.75">
      <c r="A57" s="7"/>
      <c r="D57" s="61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</sheetData>
  <printOptions/>
  <pageMargins left="1.3779527559055118" right="0.2755905511811024" top="0.15748031496062992" bottom="0.31496062992125984" header="0.31496062992125984" footer="0.2362204724409449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4"/>
  <sheetViews>
    <sheetView view="pageBreakPreview" zoomScaleSheetLayoutView="100" workbookViewId="0" topLeftCell="A7">
      <selection activeCell="B25" sqref="B25"/>
    </sheetView>
  </sheetViews>
  <sheetFormatPr defaultColWidth="9.00390625" defaultRowHeight="12.75"/>
  <cols>
    <col min="1" max="1" width="6.75390625" style="0" customWidth="1"/>
    <col min="2" max="2" width="46.125" style="0" customWidth="1"/>
    <col min="3" max="3" width="9.00390625" style="0" customWidth="1"/>
    <col min="4" max="4" width="11.00390625" style="0" customWidth="1"/>
    <col min="5" max="5" width="9.875" style="0" customWidth="1"/>
    <col min="6" max="6" width="10.25390625" style="0" customWidth="1"/>
    <col min="7" max="7" width="14.375" style="0" customWidth="1"/>
    <col min="8" max="8" width="33.25390625" style="0" hidden="1" customWidth="1"/>
    <col min="9" max="9" width="10.625" style="0" customWidth="1"/>
    <col min="10" max="10" width="0.12890625" style="0" customWidth="1"/>
    <col min="11" max="11" width="9.125" style="0" hidden="1" customWidth="1"/>
    <col min="12" max="12" width="11.00390625" style="0" hidden="1" customWidth="1"/>
    <col min="13" max="13" width="12.25390625" style="0" hidden="1" customWidth="1"/>
    <col min="14" max="14" width="43.00390625" style="0" hidden="1" customWidth="1"/>
    <col min="15" max="15" width="8.75390625" style="0" hidden="1" customWidth="1"/>
    <col min="16" max="16" width="9.125" style="0" hidden="1" customWidth="1"/>
    <col min="17" max="17" width="31.125" style="0" customWidth="1"/>
  </cols>
  <sheetData>
    <row r="1" ht="90.75" customHeight="1">
      <c r="I1" s="78"/>
    </row>
    <row r="2" spans="1:14" s="3" customFormat="1" ht="54" customHeight="1">
      <c r="A2" s="13" t="s">
        <v>31</v>
      </c>
      <c r="B2" s="218" t="s">
        <v>32</v>
      </c>
      <c r="C2" s="243" t="s">
        <v>325</v>
      </c>
      <c r="D2" s="15" t="s">
        <v>33</v>
      </c>
      <c r="E2" s="247" t="s">
        <v>34</v>
      </c>
      <c r="F2" s="15" t="s">
        <v>35</v>
      </c>
      <c r="G2" s="15" t="s">
        <v>36</v>
      </c>
      <c r="I2" s="79" t="s">
        <v>37</v>
      </c>
      <c r="J2" s="15" t="s">
        <v>87</v>
      </c>
      <c r="K2" s="15" t="s">
        <v>88</v>
      </c>
      <c r="L2" s="15" t="s">
        <v>90</v>
      </c>
      <c r="M2" s="15" t="s">
        <v>89</v>
      </c>
      <c r="N2" s="6" t="s">
        <v>93</v>
      </c>
    </row>
    <row r="3" spans="1:17" s="12" customFormat="1" ht="15">
      <c r="A3" s="83" t="s">
        <v>3</v>
      </c>
      <c r="B3" s="219" t="s">
        <v>132</v>
      </c>
      <c r="C3" s="244" t="s">
        <v>418</v>
      </c>
      <c r="D3" s="23" t="s">
        <v>54</v>
      </c>
      <c r="E3" s="248"/>
      <c r="F3" s="23"/>
      <c r="G3" s="28"/>
      <c r="H3" s="28"/>
      <c r="I3" s="101">
        <f>I4+I6+I23+I37+I40+I42</f>
        <v>5640.2</v>
      </c>
      <c r="J3" s="101" t="e">
        <f>J4+J6+J23+J37+J40+J42</f>
        <v>#REF!</v>
      </c>
      <c r="K3" s="101" t="e">
        <f>K4+K6+K23+K37+K40+K42</f>
        <v>#REF!</v>
      </c>
      <c r="L3" s="101" t="e">
        <f>L4+L6+L23+L37+L40+L42</f>
        <v>#REF!</v>
      </c>
      <c r="M3" s="101" t="e">
        <f>M4+M6+M23+M37+M40+M42</f>
        <v>#REF!</v>
      </c>
      <c r="N3" s="55" t="e">
        <f>J3+K3+L3+M3</f>
        <v>#REF!</v>
      </c>
      <c r="O3" s="102"/>
      <c r="P3" s="103"/>
      <c r="Q3" s="103"/>
    </row>
    <row r="4" spans="1:17" s="12" customFormat="1" ht="30">
      <c r="A4" s="83" t="s">
        <v>381</v>
      </c>
      <c r="B4" s="220" t="s">
        <v>378</v>
      </c>
      <c r="C4" s="244" t="s">
        <v>418</v>
      </c>
      <c r="D4" s="23" t="s">
        <v>379</v>
      </c>
      <c r="E4" s="248" t="s">
        <v>270</v>
      </c>
      <c r="F4" s="23"/>
      <c r="G4" s="28"/>
      <c r="H4" s="15"/>
      <c r="I4" s="101">
        <f>I5</f>
        <v>381.7</v>
      </c>
      <c r="J4" s="101" t="e">
        <f>J5</f>
        <v>#REF!</v>
      </c>
      <c r="K4" s="101" t="e">
        <f>K5</f>
        <v>#REF!</v>
      </c>
      <c r="L4" s="101" t="e">
        <f>L5</f>
        <v>#REF!</v>
      </c>
      <c r="M4" s="101" t="e">
        <f>M5</f>
        <v>#REF!</v>
      </c>
      <c r="N4" s="55" t="e">
        <f>J4+K4+L4+M4</f>
        <v>#REF!</v>
      </c>
      <c r="O4" s="102"/>
      <c r="P4" s="103"/>
      <c r="Q4" s="103"/>
    </row>
    <row r="5" spans="1:17" s="12" customFormat="1" ht="15">
      <c r="A5" s="16" t="s">
        <v>20</v>
      </c>
      <c r="B5" s="221" t="s">
        <v>196</v>
      </c>
      <c r="C5" s="244" t="s">
        <v>418</v>
      </c>
      <c r="D5" s="23" t="s">
        <v>379</v>
      </c>
      <c r="E5" s="248"/>
      <c r="F5" s="23"/>
      <c r="G5" s="28">
        <v>210</v>
      </c>
      <c r="H5" s="28"/>
      <c r="I5" s="101">
        <v>381.7</v>
      </c>
      <c r="J5" s="101" t="e">
        <f>#REF!+#REF!+#REF!</f>
        <v>#REF!</v>
      </c>
      <c r="K5" s="101" t="e">
        <f>#REF!+#REF!+#REF!</f>
        <v>#REF!</v>
      </c>
      <c r="L5" s="101" t="e">
        <f>#REF!+#REF!+#REF!</f>
        <v>#REF!</v>
      </c>
      <c r="M5" s="101" t="e">
        <f>#REF!+#REF!+#REF!</f>
        <v>#REF!</v>
      </c>
      <c r="N5" s="55" t="e">
        <f>J5+K5+L5+M5</f>
        <v>#REF!</v>
      </c>
      <c r="O5" s="102"/>
      <c r="P5" s="103"/>
      <c r="Q5" s="103"/>
    </row>
    <row r="6" spans="1:17" s="12" customFormat="1" ht="45">
      <c r="A6" s="203" t="s">
        <v>382</v>
      </c>
      <c r="B6" s="220" t="s">
        <v>264</v>
      </c>
      <c r="C6" s="244" t="s">
        <v>418</v>
      </c>
      <c r="D6" s="23" t="s">
        <v>118</v>
      </c>
      <c r="E6" s="248" t="s">
        <v>270</v>
      </c>
      <c r="F6" s="23"/>
      <c r="G6" s="28"/>
      <c r="H6" s="28"/>
      <c r="I6" s="101">
        <f>I7+I11+I16+I18+I21</f>
        <v>247.7</v>
      </c>
      <c r="J6" s="101">
        <f>J7+J11+J16++J18++J21</f>
        <v>143.1</v>
      </c>
      <c r="K6" s="101">
        <f>K7+K11+K16+K18+K21</f>
        <v>34.7</v>
      </c>
      <c r="L6" s="101">
        <f>L7+L11+L16+L18+L21</f>
        <v>34.7</v>
      </c>
      <c r="M6" s="101">
        <f>M7+M11+M16+M18+M21</f>
        <v>35.2</v>
      </c>
      <c r="N6" s="55">
        <f>J6+K6+L6+M6</f>
        <v>247.7</v>
      </c>
      <c r="O6" s="102"/>
      <c r="P6" s="103"/>
      <c r="Q6" s="103"/>
    </row>
    <row r="7" spans="1:14" ht="12.75">
      <c r="A7" s="136" t="s">
        <v>8</v>
      </c>
      <c r="B7" s="221" t="s">
        <v>196</v>
      </c>
      <c r="C7" s="244" t="s">
        <v>418</v>
      </c>
      <c r="D7" s="137" t="s">
        <v>118</v>
      </c>
      <c r="E7" s="250"/>
      <c r="F7" s="17"/>
      <c r="G7" s="139">
        <v>210</v>
      </c>
      <c r="H7" s="139"/>
      <c r="I7" s="182">
        <f>I8+I9+I10</f>
        <v>89.7</v>
      </c>
      <c r="J7" s="182">
        <f>J8+J9+J10</f>
        <v>22.5</v>
      </c>
      <c r="K7" s="182">
        <f>K8+K9+K10</f>
        <v>22.4</v>
      </c>
      <c r="L7" s="182">
        <f>L8+L9+L10</f>
        <v>22.4</v>
      </c>
      <c r="M7" s="182">
        <f>M8+M9+M10</f>
        <v>22.4</v>
      </c>
      <c r="N7" s="55">
        <f>J7+K7+L7+M7</f>
        <v>89.7</v>
      </c>
    </row>
    <row r="8" spans="1:14" s="93" customFormat="1" ht="12.75">
      <c r="A8" s="86" t="s">
        <v>309</v>
      </c>
      <c r="B8" s="223" t="s">
        <v>339</v>
      </c>
      <c r="C8" s="245" t="s">
        <v>418</v>
      </c>
      <c r="D8" s="140" t="s">
        <v>118</v>
      </c>
      <c r="E8" s="249" t="s">
        <v>342</v>
      </c>
      <c r="F8" s="88" t="s">
        <v>317</v>
      </c>
      <c r="G8" s="73">
        <v>211</v>
      </c>
      <c r="H8" s="89"/>
      <c r="I8" s="90"/>
      <c r="J8" s="91"/>
      <c r="K8" s="91"/>
      <c r="L8" s="91"/>
      <c r="M8" s="91"/>
      <c r="N8" s="92">
        <f>I8-SUM(J8:M8)</f>
        <v>0</v>
      </c>
    </row>
    <row r="9" spans="1:14" s="93" customFormat="1" ht="12.75">
      <c r="A9" s="86" t="s">
        <v>383</v>
      </c>
      <c r="B9" s="223" t="s">
        <v>372</v>
      </c>
      <c r="C9" s="245" t="s">
        <v>418</v>
      </c>
      <c r="D9" s="140" t="s">
        <v>118</v>
      </c>
      <c r="E9" s="249" t="s">
        <v>343</v>
      </c>
      <c r="F9" s="88" t="s">
        <v>39</v>
      </c>
      <c r="G9" s="73">
        <v>212</v>
      </c>
      <c r="H9" s="133" t="s">
        <v>405</v>
      </c>
      <c r="I9" s="90">
        <f>J9+K9+L9+M9</f>
        <v>50.4</v>
      </c>
      <c r="J9" s="91">
        <v>12.6</v>
      </c>
      <c r="K9" s="91">
        <v>12.6</v>
      </c>
      <c r="L9" s="91">
        <v>12.6</v>
      </c>
      <c r="M9" s="91">
        <v>12.6</v>
      </c>
      <c r="N9" s="92">
        <f>J9+K9+L9+M9</f>
        <v>50.4</v>
      </c>
    </row>
    <row r="10" spans="1:14" ht="25.5">
      <c r="A10" s="19" t="s">
        <v>384</v>
      </c>
      <c r="B10" s="224" t="s">
        <v>98</v>
      </c>
      <c r="C10" s="245" t="s">
        <v>418</v>
      </c>
      <c r="D10" s="17" t="s">
        <v>118</v>
      </c>
      <c r="E10" s="250" t="s">
        <v>344</v>
      </c>
      <c r="F10" s="17" t="s">
        <v>317</v>
      </c>
      <c r="G10" s="20">
        <v>213</v>
      </c>
      <c r="H10" s="89" t="s">
        <v>409</v>
      </c>
      <c r="I10" s="81">
        <f>J10+K10+L10+M10</f>
        <v>39.3</v>
      </c>
      <c r="J10" s="65">
        <v>9.9</v>
      </c>
      <c r="K10" s="65">
        <v>9.8</v>
      </c>
      <c r="L10" s="65">
        <v>9.8</v>
      </c>
      <c r="M10" s="65">
        <v>9.8</v>
      </c>
      <c r="N10" s="55">
        <f>J10+K10+L10+M10</f>
        <v>39.3</v>
      </c>
    </row>
    <row r="11" spans="1:14" ht="12.75">
      <c r="A11" s="136" t="s">
        <v>9</v>
      </c>
      <c r="B11" s="225" t="s">
        <v>209</v>
      </c>
      <c r="C11" s="244" t="s">
        <v>418</v>
      </c>
      <c r="D11" s="137" t="s">
        <v>118</v>
      </c>
      <c r="E11" s="250"/>
      <c r="F11" s="17"/>
      <c r="G11" s="139">
        <v>220</v>
      </c>
      <c r="H11" s="89"/>
      <c r="I11" s="138">
        <f>I12+I14+I15</f>
        <v>31.2</v>
      </c>
      <c r="J11" s="65">
        <f>J12+J13+J14+J15</f>
        <v>7.8</v>
      </c>
      <c r="K11" s="65">
        <f>K12+K13+K14+K15</f>
        <v>7.8</v>
      </c>
      <c r="L11" s="65">
        <f>L12+L13+L14+L15</f>
        <v>7.8</v>
      </c>
      <c r="M11" s="65">
        <f>M12+M13+M14+M15</f>
        <v>7.8</v>
      </c>
      <c r="N11" s="55">
        <f>J11+K11+L11+M11</f>
        <v>31.2</v>
      </c>
    </row>
    <row r="12" spans="1:14" ht="12.75">
      <c r="A12" s="19" t="s">
        <v>310</v>
      </c>
      <c r="B12" s="223" t="s">
        <v>143</v>
      </c>
      <c r="C12" s="245" t="s">
        <v>418</v>
      </c>
      <c r="D12" s="17" t="s">
        <v>118</v>
      </c>
      <c r="E12" s="250" t="s">
        <v>345</v>
      </c>
      <c r="F12" s="17" t="s">
        <v>317</v>
      </c>
      <c r="G12" s="20">
        <v>221</v>
      </c>
      <c r="H12" s="135" t="s">
        <v>408</v>
      </c>
      <c r="I12" s="81">
        <f>J12+K12+L12+M12</f>
        <v>31.2</v>
      </c>
      <c r="J12" s="65">
        <v>7.8</v>
      </c>
      <c r="K12" s="65">
        <v>7.8</v>
      </c>
      <c r="L12" s="65">
        <v>7.8</v>
      </c>
      <c r="M12" s="65">
        <v>7.8</v>
      </c>
      <c r="N12" s="55"/>
    </row>
    <row r="13" spans="1:14" ht="12.75">
      <c r="A13" s="19" t="s">
        <v>385</v>
      </c>
      <c r="B13" s="223" t="s">
        <v>44</v>
      </c>
      <c r="C13" s="245" t="s">
        <v>418</v>
      </c>
      <c r="D13" s="17" t="s">
        <v>118</v>
      </c>
      <c r="E13" s="250" t="s">
        <v>346</v>
      </c>
      <c r="F13" s="17" t="s">
        <v>317</v>
      </c>
      <c r="G13" s="20">
        <v>222</v>
      </c>
      <c r="H13" s="135"/>
      <c r="I13" s="81"/>
      <c r="J13" s="65"/>
      <c r="K13" s="65"/>
      <c r="L13" s="65"/>
      <c r="M13" s="65"/>
      <c r="N13" s="55"/>
    </row>
    <row r="14" spans="1:14" ht="12.75">
      <c r="A14" s="19" t="s">
        <v>386</v>
      </c>
      <c r="B14" s="223" t="s">
        <v>210</v>
      </c>
      <c r="C14" s="245" t="s">
        <v>418</v>
      </c>
      <c r="D14" s="17" t="s">
        <v>118</v>
      </c>
      <c r="E14" s="250" t="s">
        <v>347</v>
      </c>
      <c r="F14" s="17" t="s">
        <v>317</v>
      </c>
      <c r="G14" s="20">
        <v>225</v>
      </c>
      <c r="H14" s="135"/>
      <c r="I14" s="81"/>
      <c r="J14" s="65"/>
      <c r="K14" s="65"/>
      <c r="L14" s="65"/>
      <c r="M14" s="65"/>
      <c r="N14" s="55"/>
    </row>
    <row r="15" spans="1:14" ht="12.75">
      <c r="A15" s="19" t="s">
        <v>387</v>
      </c>
      <c r="B15" s="223" t="s">
        <v>150</v>
      </c>
      <c r="C15" s="245" t="s">
        <v>418</v>
      </c>
      <c r="D15" s="17" t="s">
        <v>118</v>
      </c>
      <c r="E15" s="250" t="s">
        <v>348</v>
      </c>
      <c r="F15" s="17" t="s">
        <v>317</v>
      </c>
      <c r="G15" s="20">
        <v>226</v>
      </c>
      <c r="H15" s="135" t="s">
        <v>407</v>
      </c>
      <c r="I15" s="81"/>
      <c r="J15" s="65"/>
      <c r="K15" s="65"/>
      <c r="L15" s="65"/>
      <c r="M15" s="65"/>
      <c r="N15" s="55"/>
    </row>
    <row r="16" spans="1:14" ht="12.75">
      <c r="A16" s="136" t="s">
        <v>101</v>
      </c>
      <c r="B16" s="226" t="s">
        <v>214</v>
      </c>
      <c r="C16" s="244" t="s">
        <v>418</v>
      </c>
      <c r="D16" s="17"/>
      <c r="E16" s="250"/>
      <c r="F16" s="17"/>
      <c r="G16" s="139">
        <v>290</v>
      </c>
      <c r="H16" s="135"/>
      <c r="I16" s="138">
        <f>I17</f>
        <v>7</v>
      </c>
      <c r="J16" s="65">
        <f>J17</f>
        <v>2</v>
      </c>
      <c r="K16" s="65">
        <f>K17</f>
        <v>1.5</v>
      </c>
      <c r="L16" s="65">
        <f>L17</f>
        <v>1.5</v>
      </c>
      <c r="M16" s="65">
        <f>M17</f>
        <v>2</v>
      </c>
      <c r="N16" s="55">
        <f>M16+L16+K16+J16</f>
        <v>7</v>
      </c>
    </row>
    <row r="17" spans="1:14" ht="12.75">
      <c r="A17" s="19" t="s">
        <v>102</v>
      </c>
      <c r="B17" s="223" t="s">
        <v>214</v>
      </c>
      <c r="C17" s="246" t="s">
        <v>418</v>
      </c>
      <c r="D17" s="17" t="s">
        <v>118</v>
      </c>
      <c r="E17" s="250" t="s">
        <v>349</v>
      </c>
      <c r="F17" s="17" t="s">
        <v>317</v>
      </c>
      <c r="G17" s="20">
        <v>290</v>
      </c>
      <c r="H17" s="135" t="s">
        <v>406</v>
      </c>
      <c r="I17" s="81">
        <f>J17+K16+L17+M17</f>
        <v>7</v>
      </c>
      <c r="J17" s="65">
        <v>2</v>
      </c>
      <c r="K17">
        <v>1.5</v>
      </c>
      <c r="L17" s="65">
        <v>1.5</v>
      </c>
      <c r="M17" s="65">
        <v>2</v>
      </c>
      <c r="N17" s="55">
        <f>M17+L17+K17+J17</f>
        <v>7</v>
      </c>
    </row>
    <row r="18" spans="1:14" ht="12.75">
      <c r="A18" s="136" t="s">
        <v>388</v>
      </c>
      <c r="B18" s="225" t="s">
        <v>321</v>
      </c>
      <c r="C18" s="244" t="s">
        <v>418</v>
      </c>
      <c r="D18" s="137" t="s">
        <v>118</v>
      </c>
      <c r="E18" s="250"/>
      <c r="F18" s="17"/>
      <c r="G18" s="139">
        <v>300</v>
      </c>
      <c r="H18" s="135"/>
      <c r="I18" s="138">
        <f>I19+I20</f>
        <v>19</v>
      </c>
      <c r="J18" s="65">
        <f>J20+J19</f>
        <v>10</v>
      </c>
      <c r="K18" s="65">
        <f>K19+K20</f>
        <v>3</v>
      </c>
      <c r="L18" s="65">
        <f>L20+L19</f>
        <v>3</v>
      </c>
      <c r="M18" s="65">
        <f>M20+M19</f>
        <v>3</v>
      </c>
      <c r="N18" s="55">
        <f>M18+L18+K18+J18</f>
        <v>19</v>
      </c>
    </row>
    <row r="19" spans="1:14" ht="12.75">
      <c r="A19" s="19" t="s">
        <v>389</v>
      </c>
      <c r="B19" s="223" t="s">
        <v>297</v>
      </c>
      <c r="C19" s="246" t="s">
        <v>418</v>
      </c>
      <c r="D19" s="17" t="s">
        <v>118</v>
      </c>
      <c r="E19" s="250" t="s">
        <v>350</v>
      </c>
      <c r="F19" s="17" t="s">
        <v>317</v>
      </c>
      <c r="G19" s="20">
        <v>310</v>
      </c>
      <c r="H19" s="135"/>
      <c r="I19" s="81"/>
      <c r="J19" s="65"/>
      <c r="K19" s="65"/>
      <c r="L19" s="65"/>
      <c r="M19" s="65"/>
      <c r="N19" s="55"/>
    </row>
    <row r="20" spans="1:14" ht="12.75">
      <c r="A20" s="19" t="s">
        <v>390</v>
      </c>
      <c r="B20" s="223" t="s">
        <v>298</v>
      </c>
      <c r="C20" s="246" t="s">
        <v>418</v>
      </c>
      <c r="D20" s="68" t="s">
        <v>118</v>
      </c>
      <c r="E20" s="254" t="s">
        <v>351</v>
      </c>
      <c r="F20" s="88" t="s">
        <v>317</v>
      </c>
      <c r="G20" s="89">
        <v>340</v>
      </c>
      <c r="H20" s="135" t="s">
        <v>410</v>
      </c>
      <c r="I20" s="81">
        <f>J20+K20+L20+M20</f>
        <v>19</v>
      </c>
      <c r="J20" s="65">
        <v>10</v>
      </c>
      <c r="K20" s="65">
        <v>3</v>
      </c>
      <c r="L20" s="65">
        <v>3</v>
      </c>
      <c r="M20" s="65">
        <v>3</v>
      </c>
      <c r="N20" s="55">
        <f>M20+L20+K20+J20</f>
        <v>19</v>
      </c>
    </row>
    <row r="21" spans="1:14" ht="12.75">
      <c r="A21" s="136" t="s">
        <v>391</v>
      </c>
      <c r="B21" s="225" t="s">
        <v>303</v>
      </c>
      <c r="C21" s="244" t="s">
        <v>418</v>
      </c>
      <c r="D21" s="137" t="s">
        <v>118</v>
      </c>
      <c r="E21" s="250"/>
      <c r="F21" s="17"/>
      <c r="G21" s="139">
        <v>260</v>
      </c>
      <c r="H21" s="135"/>
      <c r="I21" s="138">
        <f>I22</f>
        <v>100.8</v>
      </c>
      <c r="J21" s="65">
        <f>J22</f>
        <v>100.8</v>
      </c>
      <c r="K21" s="65">
        <f>K22</f>
        <v>0</v>
      </c>
      <c r="L21" s="65">
        <f>L22</f>
        <v>0</v>
      </c>
      <c r="M21" s="65">
        <f>M22</f>
        <v>0</v>
      </c>
      <c r="N21" s="55">
        <f>M21+L21+K21+J21</f>
        <v>100.8</v>
      </c>
    </row>
    <row r="22" spans="1:14" ht="25.5">
      <c r="A22" s="19" t="s">
        <v>392</v>
      </c>
      <c r="B22" s="223" t="s">
        <v>271</v>
      </c>
      <c r="C22" s="246" t="s">
        <v>418</v>
      </c>
      <c r="D22" s="17" t="s">
        <v>118</v>
      </c>
      <c r="E22" s="250" t="s">
        <v>314</v>
      </c>
      <c r="F22" s="17" t="s">
        <v>317</v>
      </c>
      <c r="G22" s="20">
        <v>262</v>
      </c>
      <c r="H22" s="135" t="s">
        <v>404</v>
      </c>
      <c r="I22" s="81">
        <f>J22+K22+L22+M22</f>
        <v>100.8</v>
      </c>
      <c r="J22" s="65">
        <v>100.8</v>
      </c>
      <c r="K22" s="65">
        <v>0</v>
      </c>
      <c r="L22" s="65">
        <v>0</v>
      </c>
      <c r="M22" s="65">
        <v>0</v>
      </c>
      <c r="N22" s="55">
        <f>M22+L22+K22+J22</f>
        <v>100.8</v>
      </c>
    </row>
    <row r="23" spans="1:14" ht="30">
      <c r="A23" s="203" t="s">
        <v>10</v>
      </c>
      <c r="B23" s="220" t="s">
        <v>116</v>
      </c>
      <c r="C23" s="244" t="s">
        <v>418</v>
      </c>
      <c r="D23" s="146" t="s">
        <v>117</v>
      </c>
      <c r="E23" s="248" t="s">
        <v>270</v>
      </c>
      <c r="F23" s="146"/>
      <c r="G23" s="20"/>
      <c r="H23" s="135"/>
      <c r="I23" s="138">
        <f>I24+I26+I32+I34</f>
        <v>4717.8</v>
      </c>
      <c r="J23" s="65" t="e">
        <f>J24+J26+J32+J34</f>
        <v>#REF!</v>
      </c>
      <c r="K23" s="65" t="e">
        <f>K24+K26+K32+K34</f>
        <v>#REF!</v>
      </c>
      <c r="L23" s="65" t="e">
        <f>L24+L26+L32+L34</f>
        <v>#REF!</v>
      </c>
      <c r="M23" s="65" t="e">
        <f>M24+M26+M32+M34</f>
        <v>#REF!</v>
      </c>
      <c r="N23" s="55" t="e">
        <f>J23+K23+L23+M23</f>
        <v>#REF!</v>
      </c>
    </row>
    <row r="24" spans="1:14" ht="12.75">
      <c r="A24" s="136" t="s">
        <v>12</v>
      </c>
      <c r="B24" s="221" t="s">
        <v>196</v>
      </c>
      <c r="C24" s="244" t="s">
        <v>418</v>
      </c>
      <c r="D24" s="137" t="s">
        <v>117</v>
      </c>
      <c r="E24" s="250"/>
      <c r="F24" s="17"/>
      <c r="G24" s="139">
        <v>210</v>
      </c>
      <c r="H24" s="135"/>
      <c r="I24" s="138">
        <v>3946.4</v>
      </c>
      <c r="J24" s="65" t="e">
        <f>#REF!+#REF!+#REF!+#REF!+J25</f>
        <v>#REF!</v>
      </c>
      <c r="K24" s="65" t="e">
        <f>#REF!+#REF!+#REF!+#REF!+K25</f>
        <v>#REF!</v>
      </c>
      <c r="L24" s="65" t="e">
        <f>#REF!+#REF!+#REF!+#REF!+L25</f>
        <v>#REF!</v>
      </c>
      <c r="M24" s="65" t="e">
        <f>#REF!+#REF!+#REF!+#REF!+M25</f>
        <v>#REF!</v>
      </c>
      <c r="N24" s="55" t="e">
        <f>J24+K24+L24+M24</f>
        <v>#REF!</v>
      </c>
    </row>
    <row r="25" spans="1:14" ht="12.75">
      <c r="A25" s="19"/>
      <c r="B25" s="224"/>
      <c r="C25" s="246"/>
      <c r="D25" s="68"/>
      <c r="E25" s="254"/>
      <c r="F25" s="88"/>
      <c r="G25" s="89"/>
      <c r="H25" s="135"/>
      <c r="I25" s="81"/>
      <c r="J25" s="65">
        <v>180.2</v>
      </c>
      <c r="K25" s="65">
        <v>180.2</v>
      </c>
      <c r="L25" s="65">
        <v>180.3</v>
      </c>
      <c r="M25" s="65">
        <v>180.3</v>
      </c>
      <c r="N25" s="55">
        <f>M25+L25+K25+J25</f>
        <v>721</v>
      </c>
    </row>
    <row r="26" spans="1:14" ht="12.75">
      <c r="A26" s="136" t="s">
        <v>14</v>
      </c>
      <c r="B26" s="225" t="s">
        <v>209</v>
      </c>
      <c r="C26" s="244" t="s">
        <v>418</v>
      </c>
      <c r="D26" s="137" t="s">
        <v>117</v>
      </c>
      <c r="E26" s="250"/>
      <c r="F26" s="17"/>
      <c r="G26" s="139">
        <v>220</v>
      </c>
      <c r="H26" s="139"/>
      <c r="I26" s="138">
        <f>I27+I28+I29+I30+I31</f>
        <v>577.9</v>
      </c>
      <c r="J26" s="138">
        <f>SUM(J27:J31)</f>
        <v>96</v>
      </c>
      <c r="K26" s="138">
        <f>SUM(K27:K31)</f>
        <v>123</v>
      </c>
      <c r="L26" s="138">
        <f>SUM(L27:L31)</f>
        <v>251.9</v>
      </c>
      <c r="M26" s="138">
        <f>SUM(M27:M31)</f>
        <v>107</v>
      </c>
      <c r="N26" s="55">
        <f>J26+K26+L26+M26</f>
        <v>577.9</v>
      </c>
    </row>
    <row r="27" spans="1:14" ht="25.5">
      <c r="A27" s="19" t="s">
        <v>393</v>
      </c>
      <c r="B27" s="223" t="s">
        <v>143</v>
      </c>
      <c r="C27" s="246" t="s">
        <v>418</v>
      </c>
      <c r="D27" s="17" t="s">
        <v>117</v>
      </c>
      <c r="E27" s="250" t="s">
        <v>347</v>
      </c>
      <c r="F27" s="17" t="s">
        <v>317</v>
      </c>
      <c r="G27" s="20">
        <v>221</v>
      </c>
      <c r="H27" s="135" t="s">
        <v>425</v>
      </c>
      <c r="I27" s="81">
        <f>J27+K27+L27+M27</f>
        <v>72.8</v>
      </c>
      <c r="J27" s="65">
        <v>18.2</v>
      </c>
      <c r="K27" s="65">
        <v>18.2</v>
      </c>
      <c r="L27" s="65">
        <v>18.2</v>
      </c>
      <c r="M27" s="65">
        <v>18.2</v>
      </c>
      <c r="N27" s="55">
        <f aca="true" t="shared" si="0" ref="N27:N36">M27+L27+K27+J27</f>
        <v>72.8</v>
      </c>
    </row>
    <row r="28" spans="1:14" ht="12.75">
      <c r="A28" s="19" t="s">
        <v>394</v>
      </c>
      <c r="B28" s="223" t="s">
        <v>44</v>
      </c>
      <c r="C28" s="246" t="s">
        <v>418</v>
      </c>
      <c r="D28" s="17" t="s">
        <v>117</v>
      </c>
      <c r="E28" s="250" t="s">
        <v>348</v>
      </c>
      <c r="F28" s="17" t="s">
        <v>317</v>
      </c>
      <c r="G28" s="20">
        <v>222</v>
      </c>
      <c r="H28" s="135" t="s">
        <v>411</v>
      </c>
      <c r="I28" s="81">
        <f>J28+K28+L28+M28</f>
        <v>37.1</v>
      </c>
      <c r="J28" s="65">
        <v>6.4</v>
      </c>
      <c r="K28" s="65">
        <v>11.4</v>
      </c>
      <c r="L28" s="65">
        <v>11.9</v>
      </c>
      <c r="M28" s="65">
        <v>7.4</v>
      </c>
      <c r="N28" s="55">
        <f t="shared" si="0"/>
        <v>37.1</v>
      </c>
    </row>
    <row r="29" spans="1:14" ht="12.75">
      <c r="A29" s="19" t="s">
        <v>395</v>
      </c>
      <c r="B29" s="223" t="s">
        <v>144</v>
      </c>
      <c r="C29" s="246" t="s">
        <v>418</v>
      </c>
      <c r="D29" s="17" t="s">
        <v>117</v>
      </c>
      <c r="E29" s="250" t="s">
        <v>349</v>
      </c>
      <c r="F29" s="17" t="s">
        <v>317</v>
      </c>
      <c r="G29" s="20">
        <v>223</v>
      </c>
      <c r="H29" s="135" t="s">
        <v>402</v>
      </c>
      <c r="I29" s="81">
        <f>J29+K29+L29+M29</f>
        <v>23.2</v>
      </c>
      <c r="J29" s="65">
        <v>5.8</v>
      </c>
      <c r="K29" s="65">
        <v>5.8</v>
      </c>
      <c r="L29" s="65">
        <v>5.8</v>
      </c>
      <c r="M29" s="65">
        <v>5.8</v>
      </c>
      <c r="N29" s="55">
        <f t="shared" si="0"/>
        <v>23.2</v>
      </c>
    </row>
    <row r="30" spans="1:16" ht="38.25">
      <c r="A30" s="19" t="s">
        <v>396</v>
      </c>
      <c r="B30" s="223" t="s">
        <v>210</v>
      </c>
      <c r="C30" s="246" t="s">
        <v>418</v>
      </c>
      <c r="D30" s="17" t="s">
        <v>117</v>
      </c>
      <c r="E30" s="250" t="s">
        <v>350</v>
      </c>
      <c r="F30" s="17" t="s">
        <v>317</v>
      </c>
      <c r="G30" s="20">
        <v>225</v>
      </c>
      <c r="H30" s="135" t="s">
        <v>436</v>
      </c>
      <c r="I30" s="81">
        <f>J30+K30+L30+M30</f>
        <v>286.8</v>
      </c>
      <c r="J30" s="65">
        <v>35.6</v>
      </c>
      <c r="K30" s="65">
        <v>35.6</v>
      </c>
      <c r="L30" s="65">
        <v>180</v>
      </c>
      <c r="M30" s="65">
        <v>35.6</v>
      </c>
      <c r="N30" s="55">
        <f t="shared" si="0"/>
        <v>286.8</v>
      </c>
      <c r="P30" s="194"/>
    </row>
    <row r="31" spans="1:14" ht="25.5">
      <c r="A31" s="19" t="s">
        <v>397</v>
      </c>
      <c r="B31" s="223" t="s">
        <v>150</v>
      </c>
      <c r="C31" s="246" t="s">
        <v>418</v>
      </c>
      <c r="D31" s="17" t="s">
        <v>117</v>
      </c>
      <c r="E31" s="250" t="s">
        <v>351</v>
      </c>
      <c r="F31" s="17" t="s">
        <v>317</v>
      </c>
      <c r="G31" s="139">
        <v>226</v>
      </c>
      <c r="H31" s="135" t="s">
        <v>414</v>
      </c>
      <c r="I31" s="82">
        <f>J31+K31+L31+M31</f>
        <v>158</v>
      </c>
      <c r="J31" s="65">
        <v>30</v>
      </c>
      <c r="K31" s="65">
        <v>52</v>
      </c>
      <c r="L31" s="65">
        <v>36</v>
      </c>
      <c r="M31" s="65">
        <v>40</v>
      </c>
      <c r="N31" s="55">
        <f t="shared" si="0"/>
        <v>158</v>
      </c>
    </row>
    <row r="32" spans="1:14" ht="12.75">
      <c r="A32" s="136" t="s">
        <v>178</v>
      </c>
      <c r="B32" s="226" t="s">
        <v>214</v>
      </c>
      <c r="C32" s="244" t="s">
        <v>418</v>
      </c>
      <c r="D32" s="17"/>
      <c r="E32" s="250"/>
      <c r="F32" s="17"/>
      <c r="G32" s="139">
        <v>290</v>
      </c>
      <c r="H32" s="135"/>
      <c r="I32" s="138">
        <f>I33</f>
        <v>15</v>
      </c>
      <c r="J32" s="138">
        <f>J33</f>
        <v>3.5</v>
      </c>
      <c r="K32" s="138">
        <f>K33</f>
        <v>4</v>
      </c>
      <c r="L32" s="138">
        <f>L33</f>
        <v>4</v>
      </c>
      <c r="M32" s="138">
        <f>M33</f>
        <v>3.5</v>
      </c>
      <c r="N32" s="55">
        <f t="shared" si="0"/>
        <v>15</v>
      </c>
    </row>
    <row r="33" spans="1:14" ht="12.75">
      <c r="A33" s="19" t="s">
        <v>398</v>
      </c>
      <c r="B33" s="223" t="s">
        <v>214</v>
      </c>
      <c r="C33" s="244" t="s">
        <v>418</v>
      </c>
      <c r="D33" s="17" t="s">
        <v>117</v>
      </c>
      <c r="E33" s="250" t="s">
        <v>352</v>
      </c>
      <c r="F33" s="17" t="s">
        <v>317</v>
      </c>
      <c r="G33" s="20">
        <v>290</v>
      </c>
      <c r="H33" s="135" t="s">
        <v>412</v>
      </c>
      <c r="I33" s="81">
        <f>J33+K33+L33+M33</f>
        <v>15</v>
      </c>
      <c r="J33" s="65">
        <v>3.5</v>
      </c>
      <c r="K33" s="65">
        <v>4</v>
      </c>
      <c r="L33" s="65">
        <v>4</v>
      </c>
      <c r="M33" s="65">
        <v>3.5</v>
      </c>
      <c r="N33" s="55">
        <f t="shared" si="0"/>
        <v>15</v>
      </c>
    </row>
    <row r="34" spans="1:14" ht="12.75">
      <c r="A34" s="136" t="s">
        <v>399</v>
      </c>
      <c r="B34" s="225" t="s">
        <v>321</v>
      </c>
      <c r="C34" s="244" t="s">
        <v>418</v>
      </c>
      <c r="D34" s="137" t="s">
        <v>117</v>
      </c>
      <c r="E34" s="250"/>
      <c r="F34" s="17"/>
      <c r="G34" s="139">
        <v>300</v>
      </c>
      <c r="H34" s="20"/>
      <c r="I34" s="138">
        <f>SUM(I35:I36)</f>
        <v>178.5</v>
      </c>
      <c r="J34" s="138">
        <f>SUM(J35:J36)</f>
        <v>22.5</v>
      </c>
      <c r="K34" s="138">
        <f>SUM(K35:K36)</f>
        <v>49</v>
      </c>
      <c r="L34" s="138">
        <f>SUM(L35:L36)</f>
        <v>53</v>
      </c>
      <c r="M34" s="138">
        <f>SUM(M35:M36)</f>
        <v>54</v>
      </c>
      <c r="N34" s="55">
        <f t="shared" si="0"/>
        <v>178.5</v>
      </c>
    </row>
    <row r="35" spans="1:14" ht="12.75">
      <c r="A35" s="19" t="s">
        <v>400</v>
      </c>
      <c r="B35" s="223" t="s">
        <v>297</v>
      </c>
      <c r="C35" s="244" t="s">
        <v>418</v>
      </c>
      <c r="D35" s="17" t="s">
        <v>117</v>
      </c>
      <c r="E35" s="250" t="s">
        <v>353</v>
      </c>
      <c r="F35" s="17" t="s">
        <v>317</v>
      </c>
      <c r="G35" s="20">
        <v>310</v>
      </c>
      <c r="H35" s="20"/>
      <c r="I35" s="81">
        <f>J35+K35+L35+M35</f>
        <v>85</v>
      </c>
      <c r="J35" s="65"/>
      <c r="K35" s="65">
        <v>26</v>
      </c>
      <c r="L35" s="65">
        <v>29</v>
      </c>
      <c r="M35" s="65">
        <v>30</v>
      </c>
      <c r="N35" s="55">
        <f t="shared" si="0"/>
        <v>85</v>
      </c>
    </row>
    <row r="36" spans="1:14" ht="12.75">
      <c r="A36" s="19" t="s">
        <v>401</v>
      </c>
      <c r="B36" s="223" t="s">
        <v>298</v>
      </c>
      <c r="C36" s="244" t="s">
        <v>418</v>
      </c>
      <c r="D36" s="68" t="s">
        <v>117</v>
      </c>
      <c r="E36" s="254" t="s">
        <v>380</v>
      </c>
      <c r="F36" s="88" t="s">
        <v>317</v>
      </c>
      <c r="G36" s="89">
        <v>340</v>
      </c>
      <c r="H36" s="89"/>
      <c r="I36" s="81">
        <f>J36+K36+L36+M36</f>
        <v>93.5</v>
      </c>
      <c r="J36" s="65">
        <v>22.5</v>
      </c>
      <c r="K36" s="65">
        <v>23</v>
      </c>
      <c r="L36" s="65">
        <v>24</v>
      </c>
      <c r="M36" s="65">
        <v>24</v>
      </c>
      <c r="N36" s="55">
        <f t="shared" si="0"/>
        <v>93.5</v>
      </c>
    </row>
    <row r="37" spans="1:14" ht="15">
      <c r="A37" s="203" t="s">
        <v>15</v>
      </c>
      <c r="B37" s="220" t="s">
        <v>322</v>
      </c>
      <c r="C37" s="244" t="s">
        <v>418</v>
      </c>
      <c r="D37" s="137" t="s">
        <v>137</v>
      </c>
      <c r="E37" s="253" t="s">
        <v>155</v>
      </c>
      <c r="F37" s="137"/>
      <c r="G37" s="139">
        <v>290</v>
      </c>
      <c r="H37" s="20"/>
      <c r="I37" s="138">
        <f>I39</f>
        <v>0</v>
      </c>
      <c r="J37" s="138">
        <f>J39</f>
        <v>0</v>
      </c>
      <c r="K37" s="138">
        <f>K39</f>
        <v>0</v>
      </c>
      <c r="L37" s="138">
        <f>L39</f>
        <v>0</v>
      </c>
      <c r="M37" s="138">
        <f>M39</f>
        <v>0</v>
      </c>
      <c r="N37" s="55">
        <f>I37-SUM(J37:M37)</f>
        <v>0</v>
      </c>
    </row>
    <row r="38" spans="1:14" ht="12.75">
      <c r="A38" s="141" t="s">
        <v>16</v>
      </c>
      <c r="B38" s="222" t="s">
        <v>318</v>
      </c>
      <c r="C38" s="244" t="s">
        <v>418</v>
      </c>
      <c r="D38" s="140" t="s">
        <v>137</v>
      </c>
      <c r="E38" s="249" t="s">
        <v>354</v>
      </c>
      <c r="F38" s="140" t="s">
        <v>207</v>
      </c>
      <c r="G38" s="145">
        <v>290</v>
      </c>
      <c r="H38" s="20"/>
      <c r="I38" s="81">
        <v>0</v>
      </c>
      <c r="J38" s="81"/>
      <c r="K38" s="81"/>
      <c r="L38" s="81"/>
      <c r="M38" s="81"/>
      <c r="N38" s="55"/>
    </row>
    <row r="39" spans="1:14" ht="25.5">
      <c r="A39" s="19" t="s">
        <v>103</v>
      </c>
      <c r="B39" s="224" t="s">
        <v>326</v>
      </c>
      <c r="C39" s="244" t="s">
        <v>418</v>
      </c>
      <c r="D39" s="17" t="s">
        <v>137</v>
      </c>
      <c r="E39" s="250" t="s">
        <v>355</v>
      </c>
      <c r="F39" s="17" t="s">
        <v>319</v>
      </c>
      <c r="G39" s="20">
        <v>290</v>
      </c>
      <c r="H39" s="20"/>
      <c r="I39" s="81">
        <v>0</v>
      </c>
      <c r="J39" s="65"/>
      <c r="K39" s="65"/>
      <c r="L39" s="65"/>
      <c r="M39" s="65"/>
      <c r="N39" s="55">
        <f>I39-SUM(J39:M39)</f>
        <v>0</v>
      </c>
    </row>
    <row r="40" spans="1:14" ht="12.75">
      <c r="A40" s="136" t="s">
        <v>59</v>
      </c>
      <c r="B40" s="227" t="s">
        <v>67</v>
      </c>
      <c r="C40" s="244" t="s">
        <v>418</v>
      </c>
      <c r="D40" s="137" t="s">
        <v>134</v>
      </c>
      <c r="E40" s="253" t="s">
        <v>208</v>
      </c>
      <c r="F40" s="137" t="s">
        <v>154</v>
      </c>
      <c r="G40" s="139">
        <v>290</v>
      </c>
      <c r="H40" s="20"/>
      <c r="I40" s="138">
        <f>I41</f>
        <v>232</v>
      </c>
      <c r="J40" s="138">
        <f>J41</f>
        <v>58</v>
      </c>
      <c r="K40" s="138">
        <f>K41</f>
        <v>58</v>
      </c>
      <c r="L40" s="138">
        <f>L41</f>
        <v>58</v>
      </c>
      <c r="M40" s="138">
        <f>M41</f>
        <v>58</v>
      </c>
      <c r="N40" s="55">
        <f>J40+K40+L40+M40</f>
        <v>232</v>
      </c>
    </row>
    <row r="41" spans="1:14" ht="12.75">
      <c r="A41" s="19" t="s">
        <v>60</v>
      </c>
      <c r="B41" s="224" t="s">
        <v>67</v>
      </c>
      <c r="C41" s="244" t="s">
        <v>418</v>
      </c>
      <c r="D41" s="17" t="s">
        <v>134</v>
      </c>
      <c r="E41" s="250" t="s">
        <v>208</v>
      </c>
      <c r="F41" s="17" t="s">
        <v>154</v>
      </c>
      <c r="G41" s="20">
        <v>290</v>
      </c>
      <c r="H41" s="20"/>
      <c r="I41" s="81">
        <f>J41+K41+L41+M41</f>
        <v>232</v>
      </c>
      <c r="J41" s="65">
        <v>58</v>
      </c>
      <c r="K41" s="65">
        <v>58</v>
      </c>
      <c r="L41" s="65">
        <v>58</v>
      </c>
      <c r="M41" s="65">
        <v>58</v>
      </c>
      <c r="N41" s="55">
        <f>M41+L41+K41+J41</f>
        <v>232</v>
      </c>
    </row>
    <row r="42" spans="1:14" ht="12.75">
      <c r="A42" s="136" t="s">
        <v>61</v>
      </c>
      <c r="B42" s="227" t="s">
        <v>323</v>
      </c>
      <c r="C42" s="244" t="s">
        <v>418</v>
      </c>
      <c r="D42" s="137" t="s">
        <v>288</v>
      </c>
      <c r="E42" s="254"/>
      <c r="F42" s="68"/>
      <c r="G42" s="139"/>
      <c r="H42" s="20"/>
      <c r="I42" s="138">
        <f>SUM(I43:I43)</f>
        <v>61</v>
      </c>
      <c r="J42" s="138">
        <f>SUM(J43:J43)</f>
        <v>14</v>
      </c>
      <c r="K42" s="138">
        <f>SUM(K43:K43)</f>
        <v>15</v>
      </c>
      <c r="L42" s="138">
        <f>SUM(L43:L43)</f>
        <v>16</v>
      </c>
      <c r="M42" s="138">
        <f>SUM(M43:M43)</f>
        <v>16</v>
      </c>
      <c r="N42" s="55">
        <f>M42+L42+K42+J42</f>
        <v>61</v>
      </c>
    </row>
    <row r="43" spans="1:14" ht="63.75">
      <c r="A43" s="19" t="s">
        <v>62</v>
      </c>
      <c r="B43" s="228" t="s">
        <v>416</v>
      </c>
      <c r="C43" s="244" t="s">
        <v>418</v>
      </c>
      <c r="D43" s="68" t="s">
        <v>288</v>
      </c>
      <c r="E43" s="254" t="s">
        <v>314</v>
      </c>
      <c r="F43" s="58" t="s">
        <v>417</v>
      </c>
      <c r="G43" s="139">
        <v>226</v>
      </c>
      <c r="H43" s="181" t="s">
        <v>415</v>
      </c>
      <c r="I43" s="81">
        <f>J43+K43+L43+M43</f>
        <v>61</v>
      </c>
      <c r="J43" s="65">
        <v>14</v>
      </c>
      <c r="K43" s="65">
        <v>15</v>
      </c>
      <c r="L43" s="65">
        <v>16</v>
      </c>
      <c r="M43" s="65">
        <v>16</v>
      </c>
      <c r="N43" s="55">
        <f>M43+L43+K43+J43</f>
        <v>61</v>
      </c>
    </row>
    <row r="44" spans="1:14" ht="25.5">
      <c r="A44" s="19" t="s">
        <v>17</v>
      </c>
      <c r="B44" s="229" t="s">
        <v>212</v>
      </c>
      <c r="C44" s="244" t="s">
        <v>418</v>
      </c>
      <c r="D44" s="137" t="s">
        <v>126</v>
      </c>
      <c r="E44" s="250"/>
      <c r="F44" s="17"/>
      <c r="G44" s="139"/>
      <c r="H44" s="20"/>
      <c r="I44" s="183">
        <f>I45+I50+I54</f>
        <v>64</v>
      </c>
      <c r="J44" s="183">
        <f>J45+J50+J54</f>
        <v>12</v>
      </c>
      <c r="K44" s="183">
        <f>K45+K50+K54</f>
        <v>14</v>
      </c>
      <c r="L44" s="183">
        <f>L45+L50+L54</f>
        <v>20.5</v>
      </c>
      <c r="M44" s="183">
        <f>M45+M50+M54</f>
        <v>17.5</v>
      </c>
      <c r="N44" s="55">
        <f>M44+L44+K44+J44</f>
        <v>64</v>
      </c>
    </row>
    <row r="45" spans="1:14" ht="12.75" hidden="1">
      <c r="A45" s="19" t="s">
        <v>19</v>
      </c>
      <c r="B45" s="227" t="s">
        <v>217</v>
      </c>
      <c r="C45" s="244" t="s">
        <v>374</v>
      </c>
      <c r="D45" s="17" t="s">
        <v>127</v>
      </c>
      <c r="E45" s="250" t="s">
        <v>218</v>
      </c>
      <c r="F45" s="17" t="s">
        <v>272</v>
      </c>
      <c r="G45" s="20"/>
      <c r="H45" s="20"/>
      <c r="I45" s="138">
        <f>I46</f>
        <v>0</v>
      </c>
      <c r="J45" s="138">
        <f>J46</f>
        <v>0</v>
      </c>
      <c r="K45" s="138">
        <f>K46</f>
        <v>0</v>
      </c>
      <c r="L45" s="138">
        <f>L46</f>
        <v>0</v>
      </c>
      <c r="M45" s="138">
        <f>M46</f>
        <v>0</v>
      </c>
      <c r="N45" s="55">
        <f>I45-SUM(J45:M45)</f>
        <v>0</v>
      </c>
    </row>
    <row r="46" spans="1:14" ht="12.75" hidden="1">
      <c r="A46" s="19" t="s">
        <v>158</v>
      </c>
      <c r="B46" s="222" t="s">
        <v>214</v>
      </c>
      <c r="C46" s="244" t="s">
        <v>374</v>
      </c>
      <c r="D46" s="17"/>
      <c r="E46" s="250" t="s">
        <v>218</v>
      </c>
      <c r="F46" s="17" t="s">
        <v>272</v>
      </c>
      <c r="G46" s="20">
        <v>290</v>
      </c>
      <c r="H46" s="20"/>
      <c r="I46" s="81">
        <v>0</v>
      </c>
      <c r="J46" s="65">
        <v>0</v>
      </c>
      <c r="K46" s="65">
        <v>0</v>
      </c>
      <c r="L46" s="65">
        <v>0</v>
      </c>
      <c r="M46" s="65">
        <v>0</v>
      </c>
      <c r="N46" s="55">
        <f>I46-SUM(J46:M46)</f>
        <v>0</v>
      </c>
    </row>
    <row r="47" spans="1:14" ht="25.5" hidden="1">
      <c r="A47" s="19" t="s">
        <v>5</v>
      </c>
      <c r="B47" s="223" t="s">
        <v>275</v>
      </c>
      <c r="C47" s="244" t="s">
        <v>374</v>
      </c>
      <c r="D47" s="17" t="s">
        <v>127</v>
      </c>
      <c r="E47" s="250" t="s">
        <v>218</v>
      </c>
      <c r="F47" s="17" t="s">
        <v>272</v>
      </c>
      <c r="G47" s="20">
        <v>240</v>
      </c>
      <c r="H47" s="135"/>
      <c r="I47" s="81"/>
      <c r="J47" s="65"/>
      <c r="K47" s="65"/>
      <c r="L47" s="65"/>
      <c r="M47" s="65"/>
      <c r="N47" s="55">
        <f>I47-SUM(J47:M47)</f>
        <v>0</v>
      </c>
    </row>
    <row r="48" spans="1:14" ht="38.25">
      <c r="A48" s="19" t="s">
        <v>19</v>
      </c>
      <c r="B48" s="227" t="s">
        <v>213</v>
      </c>
      <c r="C48" s="244" t="s">
        <v>418</v>
      </c>
      <c r="D48" s="137" t="s">
        <v>128</v>
      </c>
      <c r="E48" s="253"/>
      <c r="F48" s="137"/>
      <c r="G48" s="20"/>
      <c r="H48" s="20"/>
      <c r="I48" s="138">
        <f>I49</f>
        <v>0</v>
      </c>
      <c r="J48" s="138">
        <f>J49</f>
        <v>0</v>
      </c>
      <c r="K48" s="138">
        <f>K49</f>
        <v>0</v>
      </c>
      <c r="L48" s="138">
        <f>L49</f>
        <v>0</v>
      </c>
      <c r="M48" s="138">
        <f>M49</f>
        <v>0</v>
      </c>
      <c r="N48" s="55">
        <f>I48-SUM(J48:M48)</f>
        <v>0</v>
      </c>
    </row>
    <row r="49" spans="1:14" ht="25.5" hidden="1">
      <c r="A49" s="19" t="s">
        <v>8</v>
      </c>
      <c r="B49" s="222" t="s">
        <v>274</v>
      </c>
      <c r="C49" s="244" t="s">
        <v>374</v>
      </c>
      <c r="D49" s="17" t="s">
        <v>276</v>
      </c>
      <c r="E49" s="250" t="s">
        <v>215</v>
      </c>
      <c r="F49" s="17" t="s">
        <v>91</v>
      </c>
      <c r="G49" s="20">
        <v>240</v>
      </c>
      <c r="H49" s="20"/>
      <c r="I49" s="81">
        <v>0</v>
      </c>
      <c r="J49" s="65">
        <v>0</v>
      </c>
      <c r="K49" s="65">
        <v>0</v>
      </c>
      <c r="L49" s="65">
        <v>0</v>
      </c>
      <c r="M49" s="65">
        <v>0</v>
      </c>
      <c r="N49" s="55">
        <f>I49-SUM(J49:M49)</f>
        <v>0</v>
      </c>
    </row>
    <row r="50" spans="1:14" ht="12.75">
      <c r="A50" s="19" t="s">
        <v>20</v>
      </c>
      <c r="B50" s="225" t="s">
        <v>273</v>
      </c>
      <c r="C50" s="244" t="s">
        <v>418</v>
      </c>
      <c r="D50" s="137" t="s">
        <v>128</v>
      </c>
      <c r="E50" s="253" t="s">
        <v>216</v>
      </c>
      <c r="F50" s="17"/>
      <c r="G50" s="20"/>
      <c r="H50" s="20"/>
      <c r="I50" s="138">
        <f>SUM(I52:I53)</f>
        <v>64</v>
      </c>
      <c r="J50" s="138">
        <f>SUM(J52:J53)</f>
        <v>12</v>
      </c>
      <c r="K50" s="138">
        <f>SUM(K52:K53)</f>
        <v>14</v>
      </c>
      <c r="L50" s="138">
        <f>SUM(L52:L53)</f>
        <v>20.5</v>
      </c>
      <c r="M50" s="138">
        <f>SUM(M52:M53)</f>
        <v>17.5</v>
      </c>
      <c r="N50" s="55">
        <f>M50+L50+K50+J50</f>
        <v>64</v>
      </c>
    </row>
    <row r="51" spans="1:14" ht="38.25">
      <c r="A51" s="19" t="s">
        <v>25</v>
      </c>
      <c r="B51" s="222" t="s">
        <v>340</v>
      </c>
      <c r="C51" s="245" t="s">
        <v>418</v>
      </c>
      <c r="D51" s="140" t="s">
        <v>128</v>
      </c>
      <c r="E51" s="249" t="s">
        <v>437</v>
      </c>
      <c r="F51" s="17" t="s">
        <v>91</v>
      </c>
      <c r="G51" s="20">
        <v>226</v>
      </c>
      <c r="H51" s="20"/>
      <c r="I51" s="81">
        <v>0</v>
      </c>
      <c r="J51" s="81"/>
      <c r="K51" s="81"/>
      <c r="L51" s="81"/>
      <c r="M51" s="81"/>
      <c r="N51" s="55">
        <f>I51-SUM(J51:M51)</f>
        <v>0</v>
      </c>
    </row>
    <row r="52" spans="1:14" ht="12.75" hidden="1">
      <c r="A52" s="19" t="s">
        <v>101</v>
      </c>
      <c r="B52" s="223" t="s">
        <v>299</v>
      </c>
      <c r="C52" s="245" t="s">
        <v>374</v>
      </c>
      <c r="D52" s="140" t="s">
        <v>128</v>
      </c>
      <c r="E52" s="251" t="s">
        <v>216</v>
      </c>
      <c r="F52" s="88" t="s">
        <v>277</v>
      </c>
      <c r="G52" s="89">
        <v>310</v>
      </c>
      <c r="H52" s="89"/>
      <c r="I52" s="90">
        <v>0</v>
      </c>
      <c r="J52" s="65"/>
      <c r="K52" s="65"/>
      <c r="L52" s="65"/>
      <c r="M52" s="65"/>
      <c r="N52" s="55">
        <f>I52-SUM(J52:M52)</f>
        <v>0</v>
      </c>
    </row>
    <row r="53" spans="1:14" ht="38.25">
      <c r="A53" s="19" t="s">
        <v>38</v>
      </c>
      <c r="B53" s="223" t="s">
        <v>341</v>
      </c>
      <c r="C53" s="245" t="s">
        <v>418</v>
      </c>
      <c r="D53" s="140" t="s">
        <v>128</v>
      </c>
      <c r="E53" s="254" t="s">
        <v>356</v>
      </c>
      <c r="F53" s="68" t="s">
        <v>277</v>
      </c>
      <c r="G53" s="73">
        <v>226</v>
      </c>
      <c r="H53" s="89" t="s">
        <v>415</v>
      </c>
      <c r="I53" s="90">
        <f>J53+K53+L53+M53</f>
        <v>64</v>
      </c>
      <c r="J53" s="65">
        <v>12</v>
      </c>
      <c r="K53" s="65">
        <v>14</v>
      </c>
      <c r="L53" s="65">
        <v>20.5</v>
      </c>
      <c r="M53" s="65">
        <v>17.5</v>
      </c>
      <c r="N53" s="55">
        <f>M53+L53+K53+J53</f>
        <v>64</v>
      </c>
    </row>
    <row r="54" spans="1:14" ht="38.25">
      <c r="A54" s="136" t="s">
        <v>6</v>
      </c>
      <c r="B54" s="228" t="s">
        <v>375</v>
      </c>
      <c r="C54" s="244" t="s">
        <v>418</v>
      </c>
      <c r="D54" s="137" t="s">
        <v>130</v>
      </c>
      <c r="E54" s="252" t="s">
        <v>218</v>
      </c>
      <c r="F54" s="146" t="s">
        <v>334</v>
      </c>
      <c r="G54" s="28">
        <v>290</v>
      </c>
      <c r="H54" s="89"/>
      <c r="I54" s="138">
        <f>I55</f>
        <v>0</v>
      </c>
      <c r="J54" s="138">
        <f>J55</f>
        <v>0</v>
      </c>
      <c r="K54" s="138">
        <f>K55</f>
        <v>0</v>
      </c>
      <c r="L54" s="138">
        <f>L55</f>
        <v>0</v>
      </c>
      <c r="M54" s="138">
        <f>M55</f>
        <v>0</v>
      </c>
      <c r="N54" s="55">
        <f>I54-SUM(J54:M54)</f>
        <v>0</v>
      </c>
    </row>
    <row r="55" spans="1:14" ht="12.75">
      <c r="A55" s="141" t="s">
        <v>8</v>
      </c>
      <c r="B55" s="223" t="s">
        <v>217</v>
      </c>
      <c r="C55" s="245" t="s">
        <v>418</v>
      </c>
      <c r="D55" s="140" t="s">
        <v>130</v>
      </c>
      <c r="E55" s="254" t="s">
        <v>218</v>
      </c>
      <c r="F55" s="68" t="s">
        <v>377</v>
      </c>
      <c r="G55" s="73">
        <v>290</v>
      </c>
      <c r="H55" s="200"/>
      <c r="I55" s="201"/>
      <c r="J55" s="202"/>
      <c r="K55" s="202"/>
      <c r="L55" s="202"/>
      <c r="M55" s="202"/>
      <c r="N55" s="55">
        <f>I55-SUM(J55:M55)</f>
        <v>0</v>
      </c>
    </row>
    <row r="56" spans="1:14" ht="12.75">
      <c r="A56" s="136" t="s">
        <v>10</v>
      </c>
      <c r="B56" s="227" t="s">
        <v>324</v>
      </c>
      <c r="C56" s="256" t="s">
        <v>418</v>
      </c>
      <c r="D56" s="137" t="s">
        <v>78</v>
      </c>
      <c r="E56" s="248" t="s">
        <v>219</v>
      </c>
      <c r="F56" s="17"/>
      <c r="G56" s="20"/>
      <c r="H56" s="20"/>
      <c r="I56" s="138">
        <f>I58</f>
        <v>0</v>
      </c>
      <c r="J56" s="138">
        <f>J58</f>
        <v>0</v>
      </c>
      <c r="K56" s="138">
        <f>K58</f>
        <v>0</v>
      </c>
      <c r="L56" s="138">
        <f>L58</f>
        <v>0</v>
      </c>
      <c r="M56" s="138">
        <f>M58</f>
        <v>0</v>
      </c>
      <c r="N56" s="55">
        <f>I56-SUM(J56:M56)</f>
        <v>0</v>
      </c>
    </row>
    <row r="57" spans="1:14" ht="25.5" hidden="1">
      <c r="A57" s="19" t="s">
        <v>12</v>
      </c>
      <c r="B57" s="223" t="s">
        <v>291</v>
      </c>
      <c r="C57" s="245" t="s">
        <v>374</v>
      </c>
      <c r="D57" s="140" t="s">
        <v>290</v>
      </c>
      <c r="E57" s="251" t="s">
        <v>219</v>
      </c>
      <c r="F57" s="88" t="s">
        <v>45</v>
      </c>
      <c r="G57" s="89">
        <v>290</v>
      </c>
      <c r="H57" s="89"/>
      <c r="I57" s="90"/>
      <c r="J57" s="65">
        <v>0</v>
      </c>
      <c r="K57" s="65">
        <v>0</v>
      </c>
      <c r="L57" s="65">
        <v>0</v>
      </c>
      <c r="M57" s="65">
        <v>0</v>
      </c>
      <c r="N57" s="55">
        <f>I57-SUM(J57:M57)</f>
        <v>0</v>
      </c>
    </row>
    <row r="58" spans="1:14" ht="25.5">
      <c r="A58" s="19" t="s">
        <v>12</v>
      </c>
      <c r="B58" s="223" t="s">
        <v>313</v>
      </c>
      <c r="C58" s="245" t="s">
        <v>418</v>
      </c>
      <c r="D58" s="140" t="s">
        <v>312</v>
      </c>
      <c r="E58" s="254" t="s">
        <v>376</v>
      </c>
      <c r="F58" s="68" t="s">
        <v>45</v>
      </c>
      <c r="G58" s="73">
        <v>226</v>
      </c>
      <c r="H58" s="89"/>
      <c r="I58" s="152"/>
      <c r="J58" s="206"/>
      <c r="K58" s="206"/>
      <c r="L58" s="206"/>
      <c r="M58" s="206"/>
      <c r="N58" s="55">
        <f>I58-SUM(J58:M58)</f>
        <v>0</v>
      </c>
    </row>
    <row r="59" spans="1:14" ht="12.75" hidden="1">
      <c r="A59" s="240"/>
      <c r="D59" s="240"/>
      <c r="N59" s="55"/>
    </row>
    <row r="60" spans="1:14" ht="12.75">
      <c r="A60" s="19" t="s">
        <v>304</v>
      </c>
      <c r="B60" s="230" t="s">
        <v>57</v>
      </c>
      <c r="C60" s="244" t="s">
        <v>418</v>
      </c>
      <c r="D60" s="137" t="s">
        <v>108</v>
      </c>
      <c r="E60" s="251"/>
      <c r="F60" s="88"/>
      <c r="G60" s="89"/>
      <c r="H60" s="89"/>
      <c r="I60" s="257">
        <f>I66+I68</f>
        <v>161.4</v>
      </c>
      <c r="J60" s="183">
        <f>J66+J68</f>
        <v>32</v>
      </c>
      <c r="K60" s="183">
        <f>K66+K68</f>
        <v>70.4</v>
      </c>
      <c r="L60" s="183">
        <f>L66+L68</f>
        <v>44</v>
      </c>
      <c r="M60" s="183">
        <f>M66+M68</f>
        <v>15</v>
      </c>
      <c r="N60" s="55">
        <f>J60+K60+L60+M60</f>
        <v>161.4</v>
      </c>
    </row>
    <row r="61" spans="1:14" ht="12.75" hidden="1">
      <c r="A61" s="19" t="s">
        <v>19</v>
      </c>
      <c r="B61" s="231" t="s">
        <v>58</v>
      </c>
      <c r="C61" s="244" t="s">
        <v>374</v>
      </c>
      <c r="D61" s="140" t="s">
        <v>109</v>
      </c>
      <c r="E61" s="249"/>
      <c r="F61" s="88"/>
      <c r="G61" s="89"/>
      <c r="H61" s="89"/>
      <c r="I61" s="183">
        <f>I62</f>
        <v>0</v>
      </c>
      <c r="J61" s="183">
        <f>J62</f>
        <v>0</v>
      </c>
      <c r="K61" s="183">
        <f>K62</f>
        <v>0</v>
      </c>
      <c r="L61" s="183">
        <f>L62</f>
        <v>0</v>
      </c>
      <c r="M61" s="183">
        <f>M62</f>
        <v>0</v>
      </c>
      <c r="N61" s="55">
        <f>I61-SUM(J61:M61)</f>
        <v>0</v>
      </c>
    </row>
    <row r="62" spans="1:14" ht="25.5" hidden="1">
      <c r="A62" s="19" t="s">
        <v>20</v>
      </c>
      <c r="B62" s="144" t="s">
        <v>278</v>
      </c>
      <c r="C62" s="244" t="s">
        <v>374</v>
      </c>
      <c r="D62" s="140" t="s">
        <v>109</v>
      </c>
      <c r="E62" s="251" t="s">
        <v>287</v>
      </c>
      <c r="F62" s="88" t="s">
        <v>279</v>
      </c>
      <c r="G62" s="89">
        <v>262</v>
      </c>
      <c r="H62" s="89"/>
      <c r="I62" s="90">
        <v>0</v>
      </c>
      <c r="J62" s="65">
        <v>0</v>
      </c>
      <c r="K62" s="65">
        <v>0</v>
      </c>
      <c r="L62" s="65">
        <v>0</v>
      </c>
      <c r="M62" s="65">
        <v>0</v>
      </c>
      <c r="N62" s="55">
        <f>I62-SUM(J62:M62)</f>
        <v>0</v>
      </c>
    </row>
    <row r="63" spans="1:14" ht="12.75" hidden="1">
      <c r="A63" s="19" t="s">
        <v>6</v>
      </c>
      <c r="B63" s="185" t="s">
        <v>111</v>
      </c>
      <c r="C63" s="244" t="s">
        <v>374</v>
      </c>
      <c r="D63" s="140" t="s">
        <v>110</v>
      </c>
      <c r="E63" s="251"/>
      <c r="F63" s="88"/>
      <c r="G63" s="89"/>
      <c r="H63" s="89"/>
      <c r="I63" s="183">
        <f>I64+I65</f>
        <v>0</v>
      </c>
      <c r="J63" s="65">
        <f>J64+J65</f>
        <v>0</v>
      </c>
      <c r="K63" s="65">
        <f>K64+K65</f>
        <v>0</v>
      </c>
      <c r="L63" s="65">
        <f>L64+L65</f>
        <v>0</v>
      </c>
      <c r="M63" s="65">
        <f>M64+M65</f>
        <v>0</v>
      </c>
      <c r="N63" s="55">
        <f>I63-SUM(J63:M63)</f>
        <v>0</v>
      </c>
    </row>
    <row r="64" spans="1:14" ht="25.5" hidden="1">
      <c r="A64" s="19" t="s">
        <v>8</v>
      </c>
      <c r="B64" s="232" t="s">
        <v>84</v>
      </c>
      <c r="C64" s="244" t="s">
        <v>374</v>
      </c>
      <c r="D64" s="140" t="s">
        <v>110</v>
      </c>
      <c r="E64" s="251" t="s">
        <v>287</v>
      </c>
      <c r="F64" s="88" t="s">
        <v>279</v>
      </c>
      <c r="G64" s="89">
        <v>262</v>
      </c>
      <c r="H64" s="89"/>
      <c r="I64" s="90">
        <v>0</v>
      </c>
      <c r="J64" s="65">
        <v>0</v>
      </c>
      <c r="K64" s="65">
        <v>0</v>
      </c>
      <c r="L64" s="65">
        <v>0</v>
      </c>
      <c r="M64" s="65">
        <v>0</v>
      </c>
      <c r="N64" s="55">
        <f>I64-SUM(J64:M64)</f>
        <v>0</v>
      </c>
    </row>
    <row r="65" spans="1:14" ht="12.75" hidden="1">
      <c r="A65" s="19" t="s">
        <v>9</v>
      </c>
      <c r="B65" s="232" t="s">
        <v>286</v>
      </c>
      <c r="C65" s="244" t="s">
        <v>374</v>
      </c>
      <c r="D65" s="140" t="s">
        <v>110</v>
      </c>
      <c r="E65" s="251" t="s">
        <v>287</v>
      </c>
      <c r="F65" s="88" t="s">
        <v>279</v>
      </c>
      <c r="G65" s="89">
        <v>262</v>
      </c>
      <c r="H65" s="89"/>
      <c r="I65" s="90">
        <v>0</v>
      </c>
      <c r="J65" s="65">
        <v>0</v>
      </c>
      <c r="K65" s="65">
        <v>0</v>
      </c>
      <c r="L65" s="65">
        <v>0</v>
      </c>
      <c r="M65" s="65">
        <v>0</v>
      </c>
      <c r="N65" s="55">
        <f>I65-SUM(J65:M65)</f>
        <v>0</v>
      </c>
    </row>
    <row r="66" spans="1:14" ht="12.75">
      <c r="A66" s="19" t="s">
        <v>19</v>
      </c>
      <c r="B66" s="227" t="s">
        <v>113</v>
      </c>
      <c r="C66" s="244" t="s">
        <v>418</v>
      </c>
      <c r="D66" s="137" t="s">
        <v>112</v>
      </c>
      <c r="E66" s="252"/>
      <c r="F66" s="88"/>
      <c r="G66" s="89"/>
      <c r="H66" s="89"/>
      <c r="I66" s="257">
        <f>I67</f>
        <v>115</v>
      </c>
      <c r="J66" s="183">
        <f>J67</f>
        <v>32</v>
      </c>
      <c r="K66" s="183">
        <f>K67</f>
        <v>53</v>
      </c>
      <c r="L66" s="183">
        <f>L67</f>
        <v>15</v>
      </c>
      <c r="M66" s="183">
        <f>M67+M68</f>
        <v>15</v>
      </c>
      <c r="N66" s="55">
        <f>M66+L66+K66+J66</f>
        <v>115</v>
      </c>
    </row>
    <row r="67" spans="1:14" ht="25.5">
      <c r="A67" s="19" t="s">
        <v>158</v>
      </c>
      <c r="B67" s="223" t="s">
        <v>221</v>
      </c>
      <c r="C67" s="245" t="s">
        <v>418</v>
      </c>
      <c r="D67" s="140" t="s">
        <v>112</v>
      </c>
      <c r="E67" s="254" t="s">
        <v>316</v>
      </c>
      <c r="F67" s="58" t="s">
        <v>373</v>
      </c>
      <c r="G67" s="73">
        <v>226</v>
      </c>
      <c r="H67" s="89" t="s">
        <v>419</v>
      </c>
      <c r="I67" s="82">
        <f>J67+K67+L67+M67</f>
        <v>115</v>
      </c>
      <c r="J67" s="65">
        <v>32</v>
      </c>
      <c r="K67" s="65">
        <v>53</v>
      </c>
      <c r="L67" s="65">
        <v>15</v>
      </c>
      <c r="M67" s="65">
        <v>15</v>
      </c>
      <c r="N67" s="55">
        <f>M67+L67+K67+J67</f>
        <v>115</v>
      </c>
    </row>
    <row r="68" spans="1:14" ht="38.25">
      <c r="A68" s="19" t="s">
        <v>6</v>
      </c>
      <c r="B68" s="227" t="s">
        <v>333</v>
      </c>
      <c r="C68" s="244" t="s">
        <v>418</v>
      </c>
      <c r="D68" s="137" t="s">
        <v>112</v>
      </c>
      <c r="E68" s="252" t="s">
        <v>315</v>
      </c>
      <c r="F68" s="191"/>
      <c r="G68" s="89"/>
      <c r="H68" s="89"/>
      <c r="I68" s="257">
        <f>I69</f>
        <v>46.4</v>
      </c>
      <c r="J68" s="183">
        <f>J69</f>
        <v>0</v>
      </c>
      <c r="K68" s="183">
        <f>K69</f>
        <v>17.4</v>
      </c>
      <c r="L68" s="183">
        <f>L69</f>
        <v>29</v>
      </c>
      <c r="M68" s="183">
        <f>M69</f>
        <v>0</v>
      </c>
      <c r="N68" s="55">
        <f>M68+L68+K68+J68</f>
        <v>46.4</v>
      </c>
    </row>
    <row r="69" spans="1:14" ht="25.5">
      <c r="A69" s="19" t="s">
        <v>8</v>
      </c>
      <c r="B69" s="223" t="s">
        <v>220</v>
      </c>
      <c r="C69" s="245" t="s">
        <v>418</v>
      </c>
      <c r="D69" s="140" t="s">
        <v>112</v>
      </c>
      <c r="E69" s="254" t="s">
        <v>315</v>
      </c>
      <c r="F69" s="140" t="s">
        <v>281</v>
      </c>
      <c r="G69" s="73">
        <v>262</v>
      </c>
      <c r="H69" s="89" t="s">
        <v>413</v>
      </c>
      <c r="I69" s="82">
        <f>J69+K69+L69+M69</f>
        <v>46.4</v>
      </c>
      <c r="J69" s="65">
        <v>0</v>
      </c>
      <c r="K69" s="65">
        <v>17.4</v>
      </c>
      <c r="L69" s="65">
        <v>29</v>
      </c>
      <c r="M69" s="65">
        <v>0</v>
      </c>
      <c r="N69" s="55">
        <f>M69+L69+K69+J69</f>
        <v>46.4</v>
      </c>
    </row>
    <row r="70" spans="1:14" ht="25.5">
      <c r="A70" s="19" t="s">
        <v>305</v>
      </c>
      <c r="B70" s="229" t="s">
        <v>223</v>
      </c>
      <c r="C70" s="244" t="s">
        <v>418</v>
      </c>
      <c r="D70" s="137" t="s">
        <v>114</v>
      </c>
      <c r="E70" s="250"/>
      <c r="F70" s="17"/>
      <c r="G70" s="20"/>
      <c r="H70" s="20"/>
      <c r="I70" s="138">
        <f>I71+I73</f>
        <v>295</v>
      </c>
      <c r="J70" s="138">
        <f>J71+J73</f>
        <v>34</v>
      </c>
      <c r="K70" s="138">
        <f>K71+K73</f>
        <v>33</v>
      </c>
      <c r="L70" s="138">
        <f>L71+L73</f>
        <v>0</v>
      </c>
      <c r="M70" s="138">
        <f>M71+M73</f>
        <v>228</v>
      </c>
      <c r="N70" s="55">
        <f>J70+K70+L70+M70</f>
        <v>295</v>
      </c>
    </row>
    <row r="71" spans="1:14" ht="12.75">
      <c r="A71" s="136" t="s">
        <v>19</v>
      </c>
      <c r="B71" s="227" t="s">
        <v>282</v>
      </c>
      <c r="C71" s="244" t="s">
        <v>418</v>
      </c>
      <c r="D71" s="137" t="s">
        <v>266</v>
      </c>
      <c r="E71" s="253" t="s">
        <v>222</v>
      </c>
      <c r="F71" s="17"/>
      <c r="G71" s="20"/>
      <c r="H71" s="20"/>
      <c r="I71" s="138">
        <f>J71+K71+L71+M71</f>
        <v>195</v>
      </c>
      <c r="J71" s="138">
        <f>J72</f>
        <v>0</v>
      </c>
      <c r="K71" s="138">
        <f>K72</f>
        <v>0</v>
      </c>
      <c r="L71" s="138">
        <f>L72</f>
        <v>0</v>
      </c>
      <c r="M71" s="138">
        <v>195</v>
      </c>
      <c r="N71" s="55">
        <f aca="true" t="shared" si="1" ref="N71:N77">M71+L71+K71+J71</f>
        <v>195</v>
      </c>
    </row>
    <row r="72" spans="1:14" ht="12.75">
      <c r="A72" s="19" t="s">
        <v>20</v>
      </c>
      <c r="B72" s="223" t="s">
        <v>420</v>
      </c>
      <c r="C72" s="245" t="s">
        <v>418</v>
      </c>
      <c r="D72" s="140" t="s">
        <v>266</v>
      </c>
      <c r="E72" s="249" t="s">
        <v>295</v>
      </c>
      <c r="F72" s="68" t="s">
        <v>284</v>
      </c>
      <c r="G72" s="145">
        <v>290</v>
      </c>
      <c r="H72" s="20" t="s">
        <v>421</v>
      </c>
      <c r="I72" s="81">
        <f>J72+K72+L72+M72</f>
        <v>195</v>
      </c>
      <c r="J72" s="65">
        <v>0</v>
      </c>
      <c r="K72" s="65">
        <v>0</v>
      </c>
      <c r="L72" s="65">
        <v>0</v>
      </c>
      <c r="M72" s="65">
        <v>195</v>
      </c>
      <c r="N72" s="55">
        <f t="shared" si="1"/>
        <v>195</v>
      </c>
    </row>
    <row r="73" spans="1:15" s="12" customFormat="1" ht="15">
      <c r="A73" s="83" t="s">
        <v>6</v>
      </c>
      <c r="B73" s="227" t="s">
        <v>363</v>
      </c>
      <c r="C73" s="244" t="s">
        <v>418</v>
      </c>
      <c r="D73" s="23" t="s">
        <v>122</v>
      </c>
      <c r="E73" s="248" t="s">
        <v>335</v>
      </c>
      <c r="F73" s="23"/>
      <c r="G73" s="28"/>
      <c r="H73" s="28"/>
      <c r="I73" s="184">
        <f>I74</f>
        <v>100</v>
      </c>
      <c r="J73" s="101">
        <f>J74</f>
        <v>34</v>
      </c>
      <c r="K73" s="101">
        <f>K74</f>
        <v>33</v>
      </c>
      <c r="L73" s="101">
        <f>L74</f>
        <v>0</v>
      </c>
      <c r="M73" s="101">
        <f>M74</f>
        <v>33</v>
      </c>
      <c r="N73" s="55">
        <f t="shared" si="1"/>
        <v>100</v>
      </c>
      <c r="O73" s="103"/>
    </row>
    <row r="74" spans="1:16" s="53" customFormat="1" ht="12.75">
      <c r="A74" s="70" t="s">
        <v>8</v>
      </c>
      <c r="B74" s="232" t="s">
        <v>283</v>
      </c>
      <c r="C74" s="245" t="s">
        <v>418</v>
      </c>
      <c r="D74" s="68" t="s">
        <v>122</v>
      </c>
      <c r="E74" s="254" t="s">
        <v>335</v>
      </c>
      <c r="F74" s="68" t="s">
        <v>284</v>
      </c>
      <c r="G74" s="73">
        <v>226</v>
      </c>
      <c r="H74" s="73"/>
      <c r="I74" s="82">
        <f>J74+K74+L74+M74</f>
        <v>100</v>
      </c>
      <c r="J74" s="65">
        <v>34</v>
      </c>
      <c r="K74" s="65">
        <v>33</v>
      </c>
      <c r="L74" s="65">
        <v>0</v>
      </c>
      <c r="M74" s="65">
        <v>33</v>
      </c>
      <c r="N74" s="55">
        <f t="shared" si="1"/>
        <v>100</v>
      </c>
      <c r="O74" s="71"/>
      <c r="P74" s="53">
        <v>226</v>
      </c>
    </row>
    <row r="75" spans="1:15" ht="12.75">
      <c r="A75" s="70" t="s">
        <v>306</v>
      </c>
      <c r="B75" s="229" t="s">
        <v>115</v>
      </c>
      <c r="C75" s="244" t="s">
        <v>418</v>
      </c>
      <c r="D75" s="137" t="s">
        <v>97</v>
      </c>
      <c r="E75" s="254"/>
      <c r="F75" s="68"/>
      <c r="G75" s="73"/>
      <c r="H75" s="73"/>
      <c r="I75" s="138">
        <f>SUM(I77:I78)</f>
        <v>145</v>
      </c>
      <c r="J75" s="138">
        <f>SUM(J77:J78)</f>
        <v>15</v>
      </c>
      <c r="K75" s="138">
        <f>SUM(K77:K78)</f>
        <v>39</v>
      </c>
      <c r="L75" s="138">
        <f>SUM(L77:L78)</f>
        <v>51</v>
      </c>
      <c r="M75" s="138">
        <f>SUM(M77:M78)</f>
        <v>40</v>
      </c>
      <c r="N75" s="55">
        <f t="shared" si="1"/>
        <v>145</v>
      </c>
      <c r="O75" s="61"/>
    </row>
    <row r="76" spans="1:15" ht="25.5">
      <c r="A76" s="136" t="s">
        <v>19</v>
      </c>
      <c r="B76" s="233" t="s">
        <v>336</v>
      </c>
      <c r="C76" s="245" t="s">
        <v>418</v>
      </c>
      <c r="D76" s="137" t="s">
        <v>123</v>
      </c>
      <c r="E76" s="253" t="s">
        <v>337</v>
      </c>
      <c r="F76" s="68"/>
      <c r="G76" s="73"/>
      <c r="H76" s="73"/>
      <c r="I76" s="138">
        <f>I77</f>
        <v>145</v>
      </c>
      <c r="J76" s="138">
        <f>J77</f>
        <v>15</v>
      </c>
      <c r="K76" s="138">
        <f>K77</f>
        <v>39</v>
      </c>
      <c r="L76" s="138">
        <f>L77</f>
        <v>51</v>
      </c>
      <c r="M76" s="138">
        <f>M77</f>
        <v>40</v>
      </c>
      <c r="N76" s="55">
        <f t="shared" si="1"/>
        <v>145</v>
      </c>
      <c r="O76" s="61"/>
    </row>
    <row r="77" spans="1:15" ht="25.5">
      <c r="A77" s="70" t="s">
        <v>20</v>
      </c>
      <c r="B77" s="224" t="s">
        <v>338</v>
      </c>
      <c r="C77" s="245" t="s">
        <v>418</v>
      </c>
      <c r="D77" s="68" t="s">
        <v>123</v>
      </c>
      <c r="E77" s="254" t="s">
        <v>337</v>
      </c>
      <c r="F77" s="68" t="s">
        <v>285</v>
      </c>
      <c r="G77" s="73">
        <v>290</v>
      </c>
      <c r="H77" s="73"/>
      <c r="I77" s="81">
        <f>J77+K77+L77+M77</f>
        <v>145</v>
      </c>
      <c r="J77" s="81">
        <v>15</v>
      </c>
      <c r="K77" s="81">
        <v>39</v>
      </c>
      <c r="L77" s="81">
        <v>51</v>
      </c>
      <c r="M77" s="81">
        <v>40</v>
      </c>
      <c r="N77" s="190">
        <f t="shared" si="1"/>
        <v>145</v>
      </c>
      <c r="O77" s="61"/>
    </row>
    <row r="78" spans="1:15" ht="25.5" hidden="1">
      <c r="A78" s="70" t="s">
        <v>6</v>
      </c>
      <c r="B78" s="224" t="s">
        <v>124</v>
      </c>
      <c r="C78" s="244" t="s">
        <v>374</v>
      </c>
      <c r="D78" s="68" t="s">
        <v>125</v>
      </c>
      <c r="E78" s="254" t="s">
        <v>296</v>
      </c>
      <c r="F78" s="68" t="s">
        <v>285</v>
      </c>
      <c r="G78" s="73">
        <v>290</v>
      </c>
      <c r="H78" s="73"/>
      <c r="I78" s="81">
        <v>0</v>
      </c>
      <c r="J78" s="65">
        <v>0</v>
      </c>
      <c r="K78" s="65">
        <v>0</v>
      </c>
      <c r="L78" s="65">
        <v>0</v>
      </c>
      <c r="M78" s="65">
        <v>0</v>
      </c>
      <c r="N78" s="55">
        <f>I78-SUM(J78:M78)</f>
        <v>0</v>
      </c>
      <c r="O78" s="61"/>
    </row>
    <row r="79" spans="1:15" ht="12.75">
      <c r="A79" s="70" t="s">
        <v>307</v>
      </c>
      <c r="B79" s="229" t="s">
        <v>65</v>
      </c>
      <c r="C79" s="244" t="s">
        <v>418</v>
      </c>
      <c r="D79" s="137" t="s">
        <v>301</v>
      </c>
      <c r="E79" s="254"/>
      <c r="F79" s="68"/>
      <c r="G79" s="73"/>
      <c r="H79" s="73"/>
      <c r="I79" s="138">
        <f>I80+I83</f>
        <v>538.4</v>
      </c>
      <c r="J79" s="138">
        <f>J80+J83</f>
        <v>134.6</v>
      </c>
      <c r="K79" s="138">
        <f>K80+K83</f>
        <v>134.6</v>
      </c>
      <c r="L79" s="138">
        <f>L80+L83</f>
        <v>134.6</v>
      </c>
      <c r="M79" s="138">
        <f>M80+M83</f>
        <v>134.6</v>
      </c>
      <c r="N79" s="55">
        <f>M79+L79+K79+J79</f>
        <v>538.4</v>
      </c>
      <c r="O79" s="61"/>
    </row>
    <row r="80" spans="1:15" ht="25.5">
      <c r="A80" s="136" t="s">
        <v>19</v>
      </c>
      <c r="B80" s="227" t="s">
        <v>331</v>
      </c>
      <c r="C80" s="244" t="s">
        <v>418</v>
      </c>
      <c r="D80" s="137" t="s">
        <v>289</v>
      </c>
      <c r="E80" s="253"/>
      <c r="F80" s="137"/>
      <c r="G80" s="139"/>
      <c r="H80" s="73"/>
      <c r="I80" s="138">
        <f>I81</f>
        <v>504</v>
      </c>
      <c r="J80" s="138">
        <f aca="true" t="shared" si="2" ref="J80:M81">J81</f>
        <v>126</v>
      </c>
      <c r="K80" s="138">
        <f t="shared" si="2"/>
        <v>126</v>
      </c>
      <c r="L80" s="138">
        <f t="shared" si="2"/>
        <v>126</v>
      </c>
      <c r="M80" s="138">
        <f t="shared" si="2"/>
        <v>126</v>
      </c>
      <c r="N80" s="55">
        <f>M80+L80+K80+J80</f>
        <v>504</v>
      </c>
      <c r="O80" s="61"/>
    </row>
    <row r="81" spans="1:15" ht="38.25">
      <c r="A81" s="70" t="s">
        <v>20</v>
      </c>
      <c r="B81" s="233" t="s">
        <v>435</v>
      </c>
      <c r="C81" s="245" t="s">
        <v>418</v>
      </c>
      <c r="D81" s="137" t="s">
        <v>289</v>
      </c>
      <c r="E81" s="253" t="s">
        <v>332</v>
      </c>
      <c r="F81" s="137"/>
      <c r="G81" s="139"/>
      <c r="H81" s="73"/>
      <c r="I81" s="138">
        <f>I82</f>
        <v>504</v>
      </c>
      <c r="J81" s="138">
        <f t="shared" si="2"/>
        <v>126</v>
      </c>
      <c r="K81" s="138">
        <f t="shared" si="2"/>
        <v>126</v>
      </c>
      <c r="L81" s="138">
        <f t="shared" si="2"/>
        <v>126</v>
      </c>
      <c r="M81" s="138">
        <f t="shared" si="2"/>
        <v>126</v>
      </c>
      <c r="N81" s="55">
        <f>M81+L81+K81+J81</f>
        <v>504</v>
      </c>
      <c r="O81" s="61"/>
    </row>
    <row r="82" spans="1:15" ht="12.75">
      <c r="A82" s="70" t="s">
        <v>5</v>
      </c>
      <c r="B82" s="222" t="s">
        <v>329</v>
      </c>
      <c r="C82" s="245" t="s">
        <v>418</v>
      </c>
      <c r="D82" s="140" t="s">
        <v>289</v>
      </c>
      <c r="E82" s="249" t="s">
        <v>332</v>
      </c>
      <c r="F82" s="140" t="s">
        <v>330</v>
      </c>
      <c r="G82" s="145">
        <v>262</v>
      </c>
      <c r="H82" s="73" t="s">
        <v>422</v>
      </c>
      <c r="I82" s="81">
        <f>J82+K82+L82+M82</f>
        <v>504</v>
      </c>
      <c r="J82" s="81">
        <v>126</v>
      </c>
      <c r="K82" s="81">
        <v>126</v>
      </c>
      <c r="L82" s="81">
        <v>126</v>
      </c>
      <c r="M82" s="81">
        <v>126</v>
      </c>
      <c r="N82" s="55">
        <f>I82-SUM(J82:M82)</f>
        <v>0</v>
      </c>
      <c r="O82" s="61"/>
    </row>
    <row r="83" spans="1:15" ht="12.75">
      <c r="A83" s="136" t="s">
        <v>6</v>
      </c>
      <c r="B83" s="233" t="s">
        <v>403</v>
      </c>
      <c r="C83" s="245" t="s">
        <v>418</v>
      </c>
      <c r="D83" s="137" t="s">
        <v>289</v>
      </c>
      <c r="E83" s="253" t="s">
        <v>332</v>
      </c>
      <c r="F83" s="140"/>
      <c r="G83" s="145"/>
      <c r="H83" s="73"/>
      <c r="I83" s="138">
        <f>I84</f>
        <v>34.4</v>
      </c>
      <c r="J83" s="138">
        <f>J84</f>
        <v>8.6</v>
      </c>
      <c r="K83" s="138">
        <f>K84</f>
        <v>8.6</v>
      </c>
      <c r="L83" s="138">
        <f>L84</f>
        <v>8.6</v>
      </c>
      <c r="M83" s="138">
        <f>M84</f>
        <v>8.6</v>
      </c>
      <c r="N83" s="55">
        <f>M83+L83+K83+J83</f>
        <v>34.4</v>
      </c>
      <c r="O83" s="61"/>
    </row>
    <row r="84" spans="1:15" ht="12.75">
      <c r="A84" s="70" t="s">
        <v>8</v>
      </c>
      <c r="B84" s="222" t="s">
        <v>403</v>
      </c>
      <c r="C84" s="245" t="s">
        <v>418</v>
      </c>
      <c r="D84" s="140" t="s">
        <v>289</v>
      </c>
      <c r="E84" s="249" t="s">
        <v>332</v>
      </c>
      <c r="F84" s="140" t="s">
        <v>280</v>
      </c>
      <c r="G84" s="145">
        <v>226</v>
      </c>
      <c r="H84" s="73"/>
      <c r="I84" s="81">
        <f>J84+K84+L84+M84</f>
        <v>34.4</v>
      </c>
      <c r="J84" s="81">
        <v>8.6</v>
      </c>
      <c r="K84" s="81">
        <v>8.6</v>
      </c>
      <c r="L84" s="81">
        <v>8.6</v>
      </c>
      <c r="M84" s="81">
        <v>8.6</v>
      </c>
      <c r="N84" s="55">
        <f>I84-SUM(J84:M84)</f>
        <v>0</v>
      </c>
      <c r="O84" s="61"/>
    </row>
    <row r="85" spans="1:15" ht="12.75">
      <c r="A85" s="70" t="s">
        <v>308</v>
      </c>
      <c r="B85" s="229" t="s">
        <v>106</v>
      </c>
      <c r="C85" s="244" t="s">
        <v>418</v>
      </c>
      <c r="D85" s="137" t="s">
        <v>77</v>
      </c>
      <c r="E85" s="254"/>
      <c r="F85" s="68"/>
      <c r="G85" s="73"/>
      <c r="H85" s="73"/>
      <c r="I85" s="138">
        <f>I86+I89</f>
        <v>3168</v>
      </c>
      <c r="J85" s="138">
        <f>J86+J89</f>
        <v>42</v>
      </c>
      <c r="K85" s="138">
        <f>K86+K89</f>
        <v>942</v>
      </c>
      <c r="L85" s="138">
        <f>L86+L89</f>
        <v>1142</v>
      </c>
      <c r="M85" s="138">
        <f>M86+M89</f>
        <v>1042</v>
      </c>
      <c r="N85" s="55">
        <f>J85+K85+L85+M85</f>
        <v>3168</v>
      </c>
      <c r="O85" s="61"/>
    </row>
    <row r="86" spans="1:15" ht="12.75">
      <c r="A86" s="16" t="s">
        <v>19</v>
      </c>
      <c r="B86" s="234" t="s">
        <v>55</v>
      </c>
      <c r="C86" s="244" t="s">
        <v>418</v>
      </c>
      <c r="D86" s="137" t="s">
        <v>86</v>
      </c>
      <c r="E86" s="254" t="s">
        <v>424</v>
      </c>
      <c r="F86" s="68"/>
      <c r="G86" s="73"/>
      <c r="H86" s="73"/>
      <c r="I86" s="138">
        <f aca="true" t="shared" si="3" ref="I86:M87">I87</f>
        <v>168</v>
      </c>
      <c r="J86" s="138">
        <f t="shared" si="3"/>
        <v>42</v>
      </c>
      <c r="K86" s="138">
        <f t="shared" si="3"/>
        <v>42</v>
      </c>
      <c r="L86" s="138">
        <f t="shared" si="3"/>
        <v>42</v>
      </c>
      <c r="M86" s="138">
        <f t="shared" si="3"/>
        <v>42</v>
      </c>
      <c r="N86" s="55"/>
      <c r="O86" s="61"/>
    </row>
    <row r="87" spans="1:15" ht="12.75">
      <c r="A87" s="70" t="s">
        <v>20</v>
      </c>
      <c r="B87" s="235" t="s">
        <v>423</v>
      </c>
      <c r="C87" s="244" t="s">
        <v>418</v>
      </c>
      <c r="D87" s="68" t="s">
        <v>86</v>
      </c>
      <c r="E87" s="254" t="s">
        <v>424</v>
      </c>
      <c r="F87" s="68" t="s">
        <v>417</v>
      </c>
      <c r="G87" s="73">
        <v>241</v>
      </c>
      <c r="H87" s="73"/>
      <c r="I87" s="81">
        <f t="shared" si="3"/>
        <v>168</v>
      </c>
      <c r="J87" s="81">
        <f t="shared" si="3"/>
        <v>42</v>
      </c>
      <c r="K87" s="81">
        <f t="shared" si="3"/>
        <v>42</v>
      </c>
      <c r="L87" s="81">
        <f t="shared" si="3"/>
        <v>42</v>
      </c>
      <c r="M87" s="81">
        <f t="shared" si="3"/>
        <v>42</v>
      </c>
      <c r="N87" s="55">
        <f>I87-SUM(J87:M87)</f>
        <v>0</v>
      </c>
      <c r="O87" s="61"/>
    </row>
    <row r="88" spans="1:15" ht="38.25">
      <c r="A88" s="70" t="s">
        <v>25</v>
      </c>
      <c r="B88" s="236" t="s">
        <v>429</v>
      </c>
      <c r="C88" s="245" t="s">
        <v>418</v>
      </c>
      <c r="D88" s="137" t="s">
        <v>86</v>
      </c>
      <c r="E88" s="254" t="s">
        <v>424</v>
      </c>
      <c r="F88" s="68" t="s">
        <v>417</v>
      </c>
      <c r="G88" s="73">
        <v>241</v>
      </c>
      <c r="H88" s="73" t="s">
        <v>415</v>
      </c>
      <c r="I88" s="138">
        <f>J88+K88+L88+M88</f>
        <v>168</v>
      </c>
      <c r="J88" s="138">
        <v>42</v>
      </c>
      <c r="K88" s="138">
        <v>42</v>
      </c>
      <c r="L88" s="138">
        <v>42</v>
      </c>
      <c r="M88" s="138">
        <v>42</v>
      </c>
      <c r="N88" s="55">
        <f>M88+L88+K88+J88</f>
        <v>168</v>
      </c>
      <c r="O88" s="61"/>
    </row>
    <row r="89" spans="1:15" ht="12.75">
      <c r="A89" s="70" t="s">
        <v>6</v>
      </c>
      <c r="B89" s="226" t="s">
        <v>56</v>
      </c>
      <c r="C89" s="244" t="s">
        <v>418</v>
      </c>
      <c r="D89" s="137" t="s">
        <v>107</v>
      </c>
      <c r="E89" s="253" t="s">
        <v>302</v>
      </c>
      <c r="F89" s="68"/>
      <c r="G89" s="73"/>
      <c r="H89" s="73"/>
      <c r="I89" s="138">
        <f>J89+K89+L89+M89</f>
        <v>3000</v>
      </c>
      <c r="J89" s="138">
        <f>J90</f>
        <v>0</v>
      </c>
      <c r="K89" s="138">
        <v>900</v>
      </c>
      <c r="L89" s="138">
        <v>1100</v>
      </c>
      <c r="M89" s="138">
        <v>1000</v>
      </c>
      <c r="N89" s="55">
        <f>M89+L89+K89+J89</f>
        <v>3000</v>
      </c>
      <c r="O89" s="61"/>
    </row>
    <row r="90" spans="1:16" ht="26.25" thickBot="1">
      <c r="A90" s="148" t="s">
        <v>310</v>
      </c>
      <c r="B90" s="237" t="s">
        <v>430</v>
      </c>
      <c r="C90" s="245" t="s">
        <v>418</v>
      </c>
      <c r="D90" s="68" t="s">
        <v>107</v>
      </c>
      <c r="E90" s="255" t="s">
        <v>357</v>
      </c>
      <c r="F90" s="150" t="s">
        <v>320</v>
      </c>
      <c r="G90" s="151">
        <v>226</v>
      </c>
      <c r="H90" s="151"/>
      <c r="I90" s="152">
        <f>J90+K90+L90+M90</f>
        <v>3000</v>
      </c>
      <c r="J90" s="153">
        <v>0</v>
      </c>
      <c r="K90" s="153">
        <v>900</v>
      </c>
      <c r="L90" s="153">
        <v>1100</v>
      </c>
      <c r="M90" s="153">
        <v>1000</v>
      </c>
      <c r="N90" s="55">
        <f>M90+L90+K90+J90</f>
        <v>3000</v>
      </c>
      <c r="O90" s="61"/>
      <c r="P90" s="194">
        <v>226</v>
      </c>
    </row>
    <row r="91" spans="1:16" ht="13.5" hidden="1" thickBot="1">
      <c r="A91" s="241" t="s">
        <v>359</v>
      </c>
      <c r="B91" s="238" t="s">
        <v>328</v>
      </c>
      <c r="C91" s="195" t="s">
        <v>374</v>
      </c>
      <c r="D91" s="198" t="s">
        <v>107</v>
      </c>
      <c r="E91" s="198" t="s">
        <v>358</v>
      </c>
      <c r="F91" s="198" t="s">
        <v>45</v>
      </c>
      <c r="G91" s="199">
        <v>226</v>
      </c>
      <c r="H91" s="199"/>
      <c r="N91" s="55">
        <f>I58-SUM(J58:M58)</f>
        <v>0</v>
      </c>
      <c r="O91" s="61"/>
      <c r="P91" s="194"/>
    </row>
    <row r="92" spans="1:15" ht="13.5" thickBot="1">
      <c r="A92" s="242"/>
      <c r="B92" s="239" t="s">
        <v>360</v>
      </c>
      <c r="C92" s="193"/>
      <c r="D92" s="187"/>
      <c r="E92" s="187"/>
      <c r="F92" s="187"/>
      <c r="G92" s="188"/>
      <c r="H92" s="188"/>
      <c r="I92" s="189">
        <f>I85+I79+I75+I70+I60+I44+I3</f>
        <v>10012</v>
      </c>
      <c r="J92" s="189" t="e">
        <f>J85+J79+J75+J70+J60+J44+J3</f>
        <v>#REF!</v>
      </c>
      <c r="K92" s="189" t="e">
        <f>K85+K79+K75+K70+K60+K44+K3</f>
        <v>#REF!</v>
      </c>
      <c r="L92" s="189" t="e">
        <f>L85+L79+L75+L70+L60+L44+L3</f>
        <v>#REF!</v>
      </c>
      <c r="M92" s="189" t="e">
        <f>M85+M79+M75+M70+M60+M44+M3</f>
        <v>#REF!</v>
      </c>
      <c r="N92" s="55" t="e">
        <f>M92+L92+K92+J92</f>
        <v>#REF!</v>
      </c>
      <c r="O92" s="61"/>
    </row>
    <row r="93" spans="1:15" ht="12.75">
      <c r="A93" s="161"/>
      <c r="B93" s="162"/>
      <c r="C93" s="162"/>
      <c r="D93" s="163"/>
      <c r="E93" s="163"/>
      <c r="F93" s="163"/>
      <c r="G93" s="164"/>
      <c r="H93" s="164"/>
      <c r="I93" s="165"/>
      <c r="J93" s="166"/>
      <c r="K93" s="166"/>
      <c r="L93" s="166"/>
      <c r="M93" s="166"/>
      <c r="N93" s="160"/>
      <c r="O93" s="61"/>
    </row>
    <row r="94" spans="1:15" ht="12.75">
      <c r="A94" s="161"/>
      <c r="B94" s="162"/>
      <c r="C94" s="162"/>
      <c r="D94" s="163"/>
      <c r="E94" s="163"/>
      <c r="F94" s="163"/>
      <c r="G94" s="173"/>
      <c r="H94" s="164"/>
      <c r="I94" s="165"/>
      <c r="J94" s="165" t="e">
        <f>Доход!E48-Ведом!J92</f>
        <v>#REF!</v>
      </c>
      <c r="K94" s="165" t="e">
        <f>Доход!F48-Ведом!K92</f>
        <v>#REF!</v>
      </c>
      <c r="L94" s="165" t="e">
        <f>Доход!G48-Ведом!L92</f>
        <v>#REF!</v>
      </c>
      <c r="M94" s="165" t="e">
        <f>Доход!H48-Ведом!M92</f>
        <v>#REF!</v>
      </c>
      <c r="N94" s="160"/>
      <c r="O94" s="61"/>
    </row>
    <row r="95" spans="1:15" ht="12.75">
      <c r="A95" s="161"/>
      <c r="B95" s="162"/>
      <c r="C95" s="162"/>
      <c r="D95" s="163"/>
      <c r="E95" s="163"/>
      <c r="F95" s="163"/>
      <c r="G95" s="164"/>
      <c r="H95" s="164"/>
      <c r="I95" s="165"/>
      <c r="J95" s="166"/>
      <c r="K95" s="166"/>
      <c r="L95" s="166"/>
      <c r="M95" s="166"/>
      <c r="N95" s="160"/>
      <c r="O95" s="61"/>
    </row>
    <row r="96" spans="1:15" ht="12.75">
      <c r="A96" s="161"/>
      <c r="B96" s="162"/>
      <c r="C96" s="162"/>
      <c r="D96" s="163"/>
      <c r="E96" s="163"/>
      <c r="F96" s="163"/>
      <c r="G96" s="164"/>
      <c r="H96" s="164"/>
      <c r="I96" s="165"/>
      <c r="J96" s="166"/>
      <c r="K96" s="166"/>
      <c r="L96" s="166"/>
      <c r="M96" s="166"/>
      <c r="N96" s="160"/>
      <c r="O96" s="61"/>
    </row>
    <row r="97" spans="1:15" ht="12.75">
      <c r="A97" s="161"/>
      <c r="B97" s="162"/>
      <c r="C97" s="162"/>
      <c r="D97" s="163"/>
      <c r="E97" s="163"/>
      <c r="F97" s="163"/>
      <c r="G97" s="164"/>
      <c r="H97" s="164" t="s">
        <v>311</v>
      </c>
      <c r="I97" s="165"/>
      <c r="J97" s="166"/>
      <c r="K97" s="166"/>
      <c r="L97" s="166"/>
      <c r="M97" s="166"/>
      <c r="N97" s="160"/>
      <c r="O97" s="61"/>
    </row>
    <row r="98" spans="1:15" ht="12.75">
      <c r="A98" s="161"/>
      <c r="B98" s="162"/>
      <c r="C98" s="162"/>
      <c r="D98" s="163"/>
      <c r="E98" s="163"/>
      <c r="F98" s="163"/>
      <c r="G98" s="164"/>
      <c r="H98" s="164"/>
      <c r="I98" s="165"/>
      <c r="J98" s="166"/>
      <c r="K98" s="166"/>
      <c r="L98" s="166"/>
      <c r="M98" s="166"/>
      <c r="N98" s="160"/>
      <c r="O98" s="61"/>
    </row>
    <row r="99" spans="1:15" ht="12.75">
      <c r="A99" s="161"/>
      <c r="B99" s="162"/>
      <c r="C99" s="162"/>
      <c r="D99" s="163"/>
      <c r="E99" s="163"/>
      <c r="F99" s="163"/>
      <c r="G99" s="164"/>
      <c r="H99" s="164"/>
      <c r="I99" s="165"/>
      <c r="J99" s="166" t="e">
        <f>Доход!E48+Дефиц!C3-Ведом!J92</f>
        <v>#REF!</v>
      </c>
      <c r="K99" s="166" t="e">
        <f>Доход!F48+Ведом!J99-Ведом!K92</f>
        <v>#REF!</v>
      </c>
      <c r="L99" s="166" t="e">
        <f>Доход!G48+Ведом!K99-Ведом!L92</f>
        <v>#REF!</v>
      </c>
      <c r="M99" s="166" t="e">
        <f>Доход!H48+Ведом!L99-Ведом!M92</f>
        <v>#REF!</v>
      </c>
      <c r="N99" s="160"/>
      <c r="O99" s="61"/>
    </row>
    <row r="100" spans="1:15" ht="12.75">
      <c r="A100" s="161"/>
      <c r="B100" s="162"/>
      <c r="C100" s="162"/>
      <c r="D100" s="163"/>
      <c r="E100" s="163"/>
      <c r="F100" s="163"/>
      <c r="G100" s="164"/>
      <c r="H100" s="164"/>
      <c r="I100" s="165"/>
      <c r="J100" s="166"/>
      <c r="K100" s="166"/>
      <c r="L100" s="166"/>
      <c r="M100" s="166"/>
      <c r="N100" s="160"/>
      <c r="O100" s="61"/>
    </row>
    <row r="101" spans="1:15" ht="12.75">
      <c r="A101" s="161"/>
      <c r="B101" s="162"/>
      <c r="C101" s="162"/>
      <c r="D101" s="163"/>
      <c r="E101" s="163"/>
      <c r="F101" s="163"/>
      <c r="G101" s="164"/>
      <c r="H101" s="164"/>
      <c r="I101" s="165"/>
      <c r="J101" s="166"/>
      <c r="K101" s="166"/>
      <c r="L101" s="166"/>
      <c r="M101" s="166"/>
      <c r="N101" s="160"/>
      <c r="O101" s="61"/>
    </row>
    <row r="102" spans="1:15" ht="12.75">
      <c r="A102" s="161"/>
      <c r="B102" s="162"/>
      <c r="C102" s="162"/>
      <c r="D102" s="163"/>
      <c r="E102" s="163"/>
      <c r="F102" s="163"/>
      <c r="G102" s="164"/>
      <c r="H102" s="164"/>
      <c r="I102" s="165"/>
      <c r="J102" s="166"/>
      <c r="K102" s="166"/>
      <c r="L102" s="166"/>
      <c r="M102" s="166"/>
      <c r="N102" s="160"/>
      <c r="O102" s="61"/>
    </row>
    <row r="103" spans="1:15" ht="12.75">
      <c r="A103" s="161"/>
      <c r="B103" s="162"/>
      <c r="C103" s="162"/>
      <c r="D103" s="163"/>
      <c r="E103" s="163"/>
      <c r="F103" s="163"/>
      <c r="G103" s="164"/>
      <c r="H103" s="164"/>
      <c r="I103" s="165"/>
      <c r="J103" s="166"/>
      <c r="K103" s="166"/>
      <c r="L103" s="166"/>
      <c r="M103" s="166"/>
      <c r="N103" s="160"/>
      <c r="O103" s="61"/>
    </row>
    <row r="104" spans="1:15" s="2" customFormat="1" ht="28.5" customHeight="1">
      <c r="A104" s="154"/>
      <c r="B104" s="259"/>
      <c r="C104" s="259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155"/>
      <c r="O104" s="104"/>
    </row>
    <row r="105" spans="1:15" s="12" customFormat="1" ht="28.5" customHeight="1">
      <c r="A105" s="156"/>
      <c r="B105" s="75"/>
      <c r="C105" s="75"/>
      <c r="D105" s="76"/>
      <c r="E105" s="76"/>
      <c r="F105" s="76"/>
      <c r="G105" s="157"/>
      <c r="H105" s="157"/>
      <c r="I105" s="158"/>
      <c r="J105" s="159"/>
      <c r="K105" s="159"/>
      <c r="L105" s="159"/>
      <c r="M105" s="159"/>
      <c r="N105" s="160"/>
      <c r="O105" s="103"/>
    </row>
    <row r="106" spans="1:15" ht="15.75" customHeight="1">
      <c r="A106" s="161"/>
      <c r="B106" s="162"/>
      <c r="C106" s="162"/>
      <c r="D106" s="163"/>
      <c r="E106" s="163"/>
      <c r="F106" s="163"/>
      <c r="G106" s="164"/>
      <c r="H106" s="164"/>
      <c r="I106" s="165"/>
      <c r="J106" s="166"/>
      <c r="K106" s="166"/>
      <c r="L106" s="166"/>
      <c r="M106" s="166"/>
      <c r="N106" s="160"/>
      <c r="O106" s="61"/>
    </row>
    <row r="107" spans="1:14" ht="30" customHeight="1">
      <c r="A107" s="161"/>
      <c r="B107" s="162"/>
      <c r="C107" s="162"/>
      <c r="D107" s="163"/>
      <c r="E107" s="163"/>
      <c r="F107" s="163"/>
      <c r="G107" s="164"/>
      <c r="H107" s="164"/>
      <c r="I107" s="165"/>
      <c r="J107" s="166"/>
      <c r="K107" s="166"/>
      <c r="L107" s="166"/>
      <c r="M107" s="166"/>
      <c r="N107" s="160"/>
    </row>
    <row r="108" spans="1:14" ht="12.75">
      <c r="A108" s="161"/>
      <c r="B108" s="162"/>
      <c r="C108" s="162"/>
      <c r="D108" s="163"/>
      <c r="E108" s="163"/>
      <c r="F108" s="163"/>
      <c r="G108" s="164"/>
      <c r="H108" s="164"/>
      <c r="I108" s="165"/>
      <c r="J108" s="166"/>
      <c r="K108" s="166"/>
      <c r="L108" s="166"/>
      <c r="M108" s="166"/>
      <c r="N108" s="160"/>
    </row>
    <row r="109" spans="1:14" ht="12.75">
      <c r="A109" s="161"/>
      <c r="B109" s="162"/>
      <c r="C109" s="162"/>
      <c r="D109" s="163"/>
      <c r="E109" s="163"/>
      <c r="F109" s="163"/>
      <c r="G109" s="164"/>
      <c r="H109" s="164"/>
      <c r="I109" s="165"/>
      <c r="J109" s="166"/>
      <c r="K109" s="166"/>
      <c r="L109" s="166"/>
      <c r="M109" s="166"/>
      <c r="N109" s="160"/>
    </row>
    <row r="110" spans="1:14" s="72" customFormat="1" ht="12.75">
      <c r="A110" s="161"/>
      <c r="B110" s="162"/>
      <c r="C110" s="162"/>
      <c r="D110" s="163"/>
      <c r="E110" s="163"/>
      <c r="F110" s="163"/>
      <c r="G110" s="164"/>
      <c r="H110" s="164"/>
      <c r="I110" s="165"/>
      <c r="J110" s="166"/>
      <c r="K110" s="166"/>
      <c r="L110" s="166"/>
      <c r="M110" s="166"/>
      <c r="N110" s="167"/>
    </row>
    <row r="111" spans="1:14" ht="12.75">
      <c r="A111" s="161"/>
      <c r="B111" s="162"/>
      <c r="C111" s="162"/>
      <c r="D111" s="163"/>
      <c r="E111" s="163"/>
      <c r="F111" s="163"/>
      <c r="G111" s="164"/>
      <c r="H111" s="164"/>
      <c r="I111" s="165"/>
      <c r="J111" s="166"/>
      <c r="K111" s="166"/>
      <c r="L111" s="166"/>
      <c r="M111" s="166"/>
      <c r="N111" s="160"/>
    </row>
    <row r="112" spans="1:14" ht="12.75">
      <c r="A112" s="161"/>
      <c r="B112" s="162"/>
      <c r="C112" s="162"/>
      <c r="D112" s="163"/>
      <c r="E112" s="163"/>
      <c r="F112" s="163"/>
      <c r="G112" s="164"/>
      <c r="H112" s="164"/>
      <c r="I112" s="165"/>
      <c r="J112" s="166"/>
      <c r="K112" s="166"/>
      <c r="L112" s="166"/>
      <c r="M112" s="166"/>
      <c r="N112" s="160"/>
    </row>
    <row r="113" spans="1:14" ht="12.75">
      <c r="A113" s="161"/>
      <c r="B113" s="162"/>
      <c r="C113" s="162"/>
      <c r="D113" s="163"/>
      <c r="E113" s="163"/>
      <c r="F113" s="163"/>
      <c r="G113" s="164"/>
      <c r="H113" s="164"/>
      <c r="I113" s="165"/>
      <c r="J113" s="166"/>
      <c r="K113" s="166"/>
      <c r="L113" s="166"/>
      <c r="M113" s="166"/>
      <c r="N113" s="160"/>
    </row>
    <row r="114" spans="1:15" s="12" customFormat="1" ht="15">
      <c r="A114" s="156"/>
      <c r="B114" s="75"/>
      <c r="C114" s="75"/>
      <c r="D114" s="76"/>
      <c r="E114" s="76"/>
      <c r="F114" s="76"/>
      <c r="G114" s="157"/>
      <c r="H114" s="157"/>
      <c r="I114" s="158"/>
      <c r="J114" s="159"/>
      <c r="K114" s="159"/>
      <c r="L114" s="159"/>
      <c r="M114" s="159"/>
      <c r="N114" s="160"/>
      <c r="O114" s="103"/>
    </row>
    <row r="115" spans="1:15" ht="12.75">
      <c r="A115" s="161"/>
      <c r="B115" s="162"/>
      <c r="C115" s="162"/>
      <c r="D115" s="163"/>
      <c r="E115" s="163"/>
      <c r="F115" s="163"/>
      <c r="G115" s="164"/>
      <c r="H115" s="164"/>
      <c r="I115" s="165"/>
      <c r="J115" s="166"/>
      <c r="K115" s="166"/>
      <c r="L115" s="166"/>
      <c r="M115" s="166"/>
      <c r="N115" s="160"/>
      <c r="O115" s="61"/>
    </row>
    <row r="116" spans="1:15" ht="12.75">
      <c r="A116" s="161"/>
      <c r="B116" s="162"/>
      <c r="C116" s="162"/>
      <c r="D116" s="163"/>
      <c r="E116" s="163"/>
      <c r="F116" s="163"/>
      <c r="G116" s="164"/>
      <c r="H116" s="164"/>
      <c r="I116" s="165"/>
      <c r="J116" s="166"/>
      <c r="K116" s="166"/>
      <c r="L116" s="166"/>
      <c r="M116" s="166"/>
      <c r="N116" s="160"/>
      <c r="O116" s="61"/>
    </row>
    <row r="117" spans="1:15" s="12" customFormat="1" ht="29.25" customHeight="1">
      <c r="A117" s="156"/>
      <c r="B117" s="75"/>
      <c r="C117" s="75"/>
      <c r="D117" s="76"/>
      <c r="E117" s="76"/>
      <c r="F117" s="76"/>
      <c r="G117" s="157"/>
      <c r="H117" s="157"/>
      <c r="I117" s="158"/>
      <c r="J117" s="159"/>
      <c r="K117" s="159"/>
      <c r="L117" s="159"/>
      <c r="M117" s="159"/>
      <c r="N117" s="160"/>
      <c r="O117" s="103"/>
    </row>
    <row r="118" spans="1:15" ht="12.75">
      <c r="A118" s="161"/>
      <c r="B118" s="162"/>
      <c r="C118" s="162"/>
      <c r="D118" s="163"/>
      <c r="E118" s="163"/>
      <c r="F118" s="163"/>
      <c r="G118" s="164"/>
      <c r="H118" s="164"/>
      <c r="I118" s="165"/>
      <c r="J118" s="166"/>
      <c r="K118" s="166"/>
      <c r="L118" s="166"/>
      <c r="M118" s="166"/>
      <c r="N118" s="160"/>
      <c r="O118" s="61"/>
    </row>
    <row r="119" spans="1:14" s="12" customFormat="1" ht="15.75">
      <c r="A119" s="74"/>
      <c r="B119" s="168"/>
      <c r="C119" s="168"/>
      <c r="D119" s="76"/>
      <c r="E119" s="76"/>
      <c r="F119" s="76"/>
      <c r="G119" s="76"/>
      <c r="H119" s="76"/>
      <c r="I119" s="169"/>
      <c r="J119" s="170"/>
      <c r="K119" s="170"/>
      <c r="L119" s="170"/>
      <c r="M119" s="170"/>
      <c r="N119" s="160"/>
    </row>
    <row r="120" spans="1:14" s="12" customFormat="1" ht="15">
      <c r="A120" s="74"/>
      <c r="B120" s="75"/>
      <c r="C120" s="75"/>
      <c r="D120" s="76"/>
      <c r="E120" s="76"/>
      <c r="F120" s="76"/>
      <c r="G120" s="76"/>
      <c r="H120" s="76"/>
      <c r="I120" s="80"/>
      <c r="J120" s="77"/>
      <c r="K120" s="77"/>
      <c r="L120" s="77"/>
      <c r="M120" s="77"/>
      <c r="N120" s="160"/>
    </row>
    <row r="121" spans="1:14" ht="12.75">
      <c r="A121" s="171"/>
      <c r="B121" s="172"/>
      <c r="C121" s="172"/>
      <c r="D121" s="173"/>
      <c r="E121" s="173"/>
      <c r="F121" s="173"/>
      <c r="G121" s="173"/>
      <c r="H121" s="173"/>
      <c r="I121" s="174"/>
      <c r="J121" s="174"/>
      <c r="K121" s="174"/>
      <c r="L121" s="174"/>
      <c r="M121" s="174"/>
      <c r="N121" s="160"/>
    </row>
    <row r="122" spans="1:14" ht="12.75">
      <c r="A122" s="171"/>
      <c r="B122" s="172"/>
      <c r="C122" s="172"/>
      <c r="D122" s="173"/>
      <c r="E122" s="173"/>
      <c r="F122" s="173"/>
      <c r="G122" s="173"/>
      <c r="H122" s="173"/>
      <c r="I122" s="175"/>
      <c r="J122" s="176"/>
      <c r="K122" s="176"/>
      <c r="L122" s="176"/>
      <c r="M122" s="176"/>
      <c r="N122" s="176"/>
    </row>
    <row r="123" spans="1:14" ht="12.75">
      <c r="A123" s="171"/>
      <c r="B123" s="172"/>
      <c r="C123" s="172"/>
      <c r="D123" s="173"/>
      <c r="E123" s="173"/>
      <c r="F123" s="173"/>
      <c r="G123" s="76"/>
      <c r="H123" s="76"/>
      <c r="I123" s="177"/>
      <c r="J123" s="176"/>
      <c r="K123" s="176"/>
      <c r="L123" s="176"/>
      <c r="M123" s="176"/>
      <c r="N123" s="176"/>
    </row>
    <row r="124" spans="1:14" ht="12.75">
      <c r="A124" s="171"/>
      <c r="B124" s="178"/>
      <c r="C124" s="178"/>
      <c r="D124" s="173"/>
      <c r="E124" s="173"/>
      <c r="F124" s="173"/>
      <c r="G124" s="76"/>
      <c r="H124" s="76"/>
      <c r="I124" s="175"/>
      <c r="J124" s="176"/>
      <c r="K124" s="176"/>
      <c r="L124" s="176"/>
      <c r="M124" s="176"/>
      <c r="N124" s="176"/>
    </row>
    <row r="125" spans="1:14" ht="12.75">
      <c r="A125" s="176"/>
      <c r="B125" s="176"/>
      <c r="C125" s="176"/>
      <c r="D125" s="176"/>
      <c r="E125" s="176"/>
      <c r="F125" s="176"/>
      <c r="G125" s="176"/>
      <c r="H125" s="176"/>
      <c r="I125" s="175"/>
      <c r="J125" s="176"/>
      <c r="K125" s="176"/>
      <c r="L125" s="176"/>
      <c r="M125" s="176"/>
      <c r="N125" s="176"/>
    </row>
    <row r="126" spans="1:14" ht="12.75">
      <c r="A126" s="171"/>
      <c r="B126" s="172"/>
      <c r="C126" s="172"/>
      <c r="D126" s="173"/>
      <c r="E126" s="173"/>
      <c r="F126" s="173"/>
      <c r="G126" s="173"/>
      <c r="H126" s="173"/>
      <c r="I126" s="176"/>
      <c r="J126" s="179"/>
      <c r="K126" s="179"/>
      <c r="L126" s="179"/>
      <c r="M126" s="179"/>
      <c r="N126" s="176"/>
    </row>
    <row r="127" spans="1:8" ht="12.75">
      <c r="A127" s="7"/>
      <c r="B127" s="9"/>
      <c r="C127" s="9"/>
      <c r="D127" s="11"/>
      <c r="E127" s="11"/>
      <c r="F127" s="11"/>
      <c r="G127" s="11"/>
      <c r="H127" s="11"/>
    </row>
    <row r="128" spans="1:8" ht="12.75">
      <c r="A128" s="7"/>
      <c r="B128" s="9"/>
      <c r="C128" s="9"/>
      <c r="D128" s="11"/>
      <c r="E128" s="11"/>
      <c r="F128" s="11"/>
      <c r="G128" s="11"/>
      <c r="H128" s="11"/>
    </row>
    <row r="129" spans="1:8" ht="12.75">
      <c r="A129" s="7"/>
      <c r="B129" s="9"/>
      <c r="C129" s="9"/>
      <c r="D129" s="11"/>
      <c r="E129" s="11"/>
      <c r="F129" s="11"/>
      <c r="G129" s="11"/>
      <c r="H129" s="11"/>
    </row>
    <row r="130" spans="1:8" ht="12.75">
      <c r="A130" s="7"/>
      <c r="B130" s="9"/>
      <c r="C130" s="9"/>
      <c r="D130" s="11"/>
      <c r="E130" s="11"/>
      <c r="F130" s="11"/>
      <c r="G130" s="11"/>
      <c r="H130" s="11"/>
    </row>
    <row r="131" spans="1:8" ht="12.75">
      <c r="A131" s="7"/>
      <c r="B131" s="9"/>
      <c r="C131" s="9"/>
      <c r="D131" s="11"/>
      <c r="E131" s="11"/>
      <c r="F131" s="11"/>
      <c r="G131" s="11"/>
      <c r="H131" s="11"/>
    </row>
    <row r="132" spans="1:8" ht="12.75">
      <c r="A132" s="7"/>
      <c r="B132" s="9"/>
      <c r="C132" s="9"/>
      <c r="D132" s="11"/>
      <c r="E132" s="11"/>
      <c r="F132" s="11"/>
      <c r="G132" s="11"/>
      <c r="H132" s="11"/>
    </row>
    <row r="133" spans="1:8" ht="12.75">
      <c r="A133" s="7"/>
      <c r="B133" s="9"/>
      <c r="C133" s="9"/>
      <c r="D133" s="11"/>
      <c r="E133" s="11"/>
      <c r="F133" s="11"/>
      <c r="G133" s="11"/>
      <c r="H133" s="11"/>
    </row>
    <row r="134" spans="1:8" ht="12.75">
      <c r="A134" s="7"/>
      <c r="B134" s="9"/>
      <c r="C134" s="9"/>
      <c r="D134" s="11"/>
      <c r="E134" s="11"/>
      <c r="F134" s="11"/>
      <c r="G134" s="11"/>
      <c r="H134" s="11"/>
    </row>
    <row r="135" spans="1:8" ht="12.75">
      <c r="A135" s="7"/>
      <c r="B135" s="9"/>
      <c r="C135" s="9"/>
      <c r="D135" s="11"/>
      <c r="E135" s="11"/>
      <c r="F135" s="11"/>
      <c r="G135" s="11"/>
      <c r="H135" s="11"/>
    </row>
    <row r="136" spans="1:8" ht="12.75">
      <c r="A136" s="7"/>
      <c r="B136" s="9"/>
      <c r="C136" s="9"/>
      <c r="D136" s="11"/>
      <c r="E136" s="11"/>
      <c r="F136" s="11"/>
      <c r="G136" s="11"/>
      <c r="H136" s="11"/>
    </row>
    <row r="137" spans="1:8" ht="12.75">
      <c r="A137" s="7"/>
      <c r="B137" s="9"/>
      <c r="C137" s="9"/>
      <c r="D137" s="11"/>
      <c r="E137" s="11"/>
      <c r="F137" s="11"/>
      <c r="G137" s="11"/>
      <c r="H137" s="11"/>
    </row>
    <row r="138" spans="1:8" ht="12.75">
      <c r="A138" s="7"/>
      <c r="B138" s="9"/>
      <c r="C138" s="9"/>
      <c r="D138" s="11"/>
      <c r="E138" s="11"/>
      <c r="F138" s="11"/>
      <c r="G138" s="11"/>
      <c r="H138" s="11"/>
    </row>
    <row r="139" spans="1:8" ht="12.75">
      <c r="A139" s="7"/>
      <c r="B139" s="9"/>
      <c r="C139" s="9"/>
      <c r="D139" s="11"/>
      <c r="E139" s="11"/>
      <c r="F139" s="11"/>
      <c r="G139" s="11"/>
      <c r="H139" s="11"/>
    </row>
    <row r="140" spans="1:8" ht="12.75">
      <c r="A140" s="7"/>
      <c r="B140" s="9"/>
      <c r="C140" s="9"/>
      <c r="D140" s="11"/>
      <c r="E140" s="11"/>
      <c r="F140" s="11"/>
      <c r="G140" s="11"/>
      <c r="H140" s="11"/>
    </row>
    <row r="141" spans="1:8" ht="12.75">
      <c r="A141" s="7"/>
      <c r="B141" s="9"/>
      <c r="C141" s="9"/>
      <c r="D141" s="11"/>
      <c r="E141" s="11"/>
      <c r="F141" s="11"/>
      <c r="G141" s="11"/>
      <c r="H141" s="11"/>
    </row>
    <row r="142" spans="1:8" ht="12.75">
      <c r="A142" s="7"/>
      <c r="B142" s="9"/>
      <c r="C142" s="9"/>
      <c r="D142" s="11"/>
      <c r="E142" s="11"/>
      <c r="F142" s="11"/>
      <c r="G142" s="11"/>
      <c r="H142" s="11"/>
    </row>
    <row r="143" spans="1:8" ht="12.75">
      <c r="A143" s="7"/>
      <c r="B143" s="9"/>
      <c r="C143" s="9"/>
      <c r="D143" s="11"/>
      <c r="E143" s="11"/>
      <c r="F143" s="11"/>
      <c r="G143" s="11"/>
      <c r="H143" s="11"/>
    </row>
    <row r="144" spans="1:8" ht="12.75">
      <c r="A144" s="7"/>
      <c r="B144" s="9"/>
      <c r="C144" s="9"/>
      <c r="D144" s="11"/>
      <c r="E144" s="11"/>
      <c r="F144" s="11"/>
      <c r="G144" s="11"/>
      <c r="H144" s="11"/>
    </row>
    <row r="145" spans="1:8" ht="12.75">
      <c r="A145" s="7"/>
      <c r="B145" s="9"/>
      <c r="C145" s="9"/>
      <c r="D145" s="11"/>
      <c r="E145" s="11"/>
      <c r="F145" s="11"/>
      <c r="G145" s="11"/>
      <c r="H145" s="11"/>
    </row>
    <row r="146" spans="1:8" ht="12.75">
      <c r="A146" s="7"/>
      <c r="B146" s="9"/>
      <c r="C146" s="9"/>
      <c r="D146" s="11"/>
      <c r="E146" s="11"/>
      <c r="F146" s="11"/>
      <c r="G146" s="11"/>
      <c r="H146" s="11"/>
    </row>
    <row r="147" spans="1:8" ht="12.75">
      <c r="A147" s="7"/>
      <c r="B147" s="9"/>
      <c r="C147" s="9"/>
      <c r="D147" s="11"/>
      <c r="E147" s="11"/>
      <c r="F147" s="11"/>
      <c r="G147" s="11"/>
      <c r="H147" s="11"/>
    </row>
    <row r="148" spans="1:8" ht="12.75">
      <c r="A148" s="7"/>
      <c r="B148" s="9"/>
      <c r="C148" s="9"/>
      <c r="D148" s="11"/>
      <c r="E148" s="11"/>
      <c r="F148" s="11"/>
      <c r="G148" s="11"/>
      <c r="H148" s="11"/>
    </row>
    <row r="149" spans="1:8" ht="12.75">
      <c r="A149" s="7"/>
      <c r="B149" s="9"/>
      <c r="C149" s="9"/>
      <c r="D149" s="11"/>
      <c r="E149" s="11"/>
      <c r="F149" s="11"/>
      <c r="G149" s="11"/>
      <c r="H149" s="11"/>
    </row>
    <row r="150" spans="1:8" ht="12.75">
      <c r="A150" s="7"/>
      <c r="B150" s="9"/>
      <c r="C150" s="9"/>
      <c r="D150" s="11"/>
      <c r="E150" s="11"/>
      <c r="F150" s="11"/>
      <c r="G150" s="11"/>
      <c r="H150" s="11"/>
    </row>
    <row r="151" spans="1:8" ht="12.75">
      <c r="A151" s="7"/>
      <c r="B151" s="9"/>
      <c r="C151" s="9"/>
      <c r="D151" s="11"/>
      <c r="E151" s="11"/>
      <c r="F151" s="11"/>
      <c r="G151" s="11"/>
      <c r="H151" s="11"/>
    </row>
    <row r="152" spans="1:8" ht="12.75">
      <c r="A152" s="7"/>
      <c r="B152" s="9"/>
      <c r="C152" s="9"/>
      <c r="D152" s="11"/>
      <c r="E152" s="11"/>
      <c r="F152" s="11"/>
      <c r="G152" s="11"/>
      <c r="H152" s="11"/>
    </row>
    <row r="153" spans="1:8" ht="12.75">
      <c r="A153" s="7"/>
      <c r="B153" s="9"/>
      <c r="C153" s="9"/>
      <c r="D153" s="11"/>
      <c r="E153" s="11"/>
      <c r="F153" s="11"/>
      <c r="G153" s="11"/>
      <c r="H153" s="11"/>
    </row>
    <row r="154" spans="1:8" ht="12.75">
      <c r="A154" s="7"/>
      <c r="B154" s="9"/>
      <c r="C154" s="9"/>
      <c r="D154" s="11"/>
      <c r="E154" s="11"/>
      <c r="F154" s="11"/>
      <c r="G154" s="11"/>
      <c r="H154" s="11"/>
    </row>
    <row r="155" spans="1:8" ht="12.75">
      <c r="A155" s="7"/>
      <c r="B155" s="9"/>
      <c r="C155" s="9"/>
      <c r="D155" s="11"/>
      <c r="E155" s="11"/>
      <c r="F155" s="11"/>
      <c r="G155" s="11"/>
      <c r="H155" s="11"/>
    </row>
    <row r="156" spans="1:8" ht="12.75">
      <c r="A156" s="7"/>
      <c r="B156" s="9"/>
      <c r="C156" s="9"/>
      <c r="D156" s="11"/>
      <c r="E156" s="11"/>
      <c r="F156" s="11"/>
      <c r="G156" s="11"/>
      <c r="H156" s="11"/>
    </row>
    <row r="157" spans="1:8" ht="12.75">
      <c r="A157" s="7"/>
      <c r="B157" s="9"/>
      <c r="C157" s="9"/>
      <c r="D157" s="11"/>
      <c r="E157" s="11"/>
      <c r="F157" s="11"/>
      <c r="G157" s="11"/>
      <c r="H157" s="11"/>
    </row>
    <row r="158" spans="1:8" ht="12.75">
      <c r="A158" s="7"/>
      <c r="B158" s="9"/>
      <c r="C158" s="9"/>
      <c r="D158" s="11"/>
      <c r="E158" s="11"/>
      <c r="F158" s="11"/>
      <c r="G158" s="11"/>
      <c r="H158" s="11"/>
    </row>
    <row r="159" spans="1:8" ht="12.75">
      <c r="A159" s="7"/>
      <c r="B159" s="9"/>
      <c r="C159" s="9"/>
      <c r="D159" s="11"/>
      <c r="E159" s="11"/>
      <c r="F159" s="11"/>
      <c r="G159" s="11"/>
      <c r="H159" s="11"/>
    </row>
    <row r="160" spans="1:8" ht="12.75">
      <c r="A160" s="7"/>
      <c r="B160" s="9"/>
      <c r="C160" s="9"/>
      <c r="D160" s="11"/>
      <c r="E160" s="11"/>
      <c r="F160" s="11"/>
      <c r="G160" s="11"/>
      <c r="H160" s="11"/>
    </row>
    <row r="161" spans="1:8" ht="12.75">
      <c r="A161" s="7"/>
      <c r="B161" s="9"/>
      <c r="C161" s="9"/>
      <c r="D161" s="11"/>
      <c r="E161" s="11"/>
      <c r="F161" s="11"/>
      <c r="G161" s="11"/>
      <c r="H161" s="11"/>
    </row>
    <row r="162" spans="1:8" ht="12.75">
      <c r="A162" s="7"/>
      <c r="B162" s="9"/>
      <c r="C162" s="9"/>
      <c r="D162" s="11"/>
      <c r="E162" s="11"/>
      <c r="F162" s="11"/>
      <c r="G162" s="11"/>
      <c r="H162" s="11"/>
    </row>
    <row r="163" spans="1:8" ht="12.75">
      <c r="A163" s="7"/>
      <c r="B163" s="9"/>
      <c r="C163" s="9"/>
      <c r="D163" s="11"/>
      <c r="E163" s="11"/>
      <c r="F163" s="11"/>
      <c r="G163" s="11"/>
      <c r="H163" s="11"/>
    </row>
    <row r="164" spans="1:8" ht="12.75">
      <c r="A164" s="7"/>
      <c r="B164" s="9"/>
      <c r="C164" s="9"/>
      <c r="D164" s="11"/>
      <c r="E164" s="11"/>
      <c r="F164" s="11"/>
      <c r="G164" s="11"/>
      <c r="H164" s="11"/>
    </row>
    <row r="165" spans="1:8" ht="12.75">
      <c r="A165" s="7"/>
      <c r="B165" s="9"/>
      <c r="C165" s="9"/>
      <c r="D165" s="11"/>
      <c r="E165" s="11"/>
      <c r="F165" s="11"/>
      <c r="G165" s="11"/>
      <c r="H165" s="11"/>
    </row>
    <row r="166" spans="1:8" ht="12.75">
      <c r="A166" s="7"/>
      <c r="B166" s="9"/>
      <c r="C166" s="9"/>
      <c r="D166" s="11"/>
      <c r="E166" s="11"/>
      <c r="F166" s="11"/>
      <c r="G166" s="11"/>
      <c r="H166" s="11"/>
    </row>
    <row r="167" spans="1:8" ht="12.75">
      <c r="A167" s="7"/>
      <c r="B167" s="9"/>
      <c r="C167" s="9"/>
      <c r="D167" s="11"/>
      <c r="E167" s="11"/>
      <c r="F167" s="11"/>
      <c r="G167" s="11"/>
      <c r="H167" s="11"/>
    </row>
    <row r="168" spans="1:8" ht="12.75">
      <c r="A168" s="7"/>
      <c r="B168" s="9"/>
      <c r="C168" s="9"/>
      <c r="D168" s="11"/>
      <c r="E168" s="11"/>
      <c r="F168" s="11"/>
      <c r="G168" s="11"/>
      <c r="H168" s="11"/>
    </row>
    <row r="169" spans="1:8" ht="12.75">
      <c r="A169" s="7"/>
      <c r="B169" s="9"/>
      <c r="C169" s="9"/>
      <c r="D169" s="11"/>
      <c r="E169" s="11"/>
      <c r="F169" s="11"/>
      <c r="G169" s="11"/>
      <c r="H169" s="11"/>
    </row>
    <row r="170" spans="1:8" ht="12.75">
      <c r="A170" s="7"/>
      <c r="B170" s="9"/>
      <c r="C170" s="9"/>
      <c r="D170" s="11"/>
      <c r="E170" s="11"/>
      <c r="F170" s="11"/>
      <c r="G170" s="11"/>
      <c r="H170" s="11"/>
    </row>
    <row r="171" spans="1:8" ht="12.75">
      <c r="A171" s="7"/>
      <c r="B171" s="9"/>
      <c r="C171" s="9"/>
      <c r="D171" s="11"/>
      <c r="E171" s="11"/>
      <c r="F171" s="11"/>
      <c r="G171" s="11"/>
      <c r="H171" s="11"/>
    </row>
    <row r="172" spans="1:8" ht="12.75">
      <c r="A172" s="7"/>
      <c r="B172" s="9"/>
      <c r="C172" s="9"/>
      <c r="D172" s="11"/>
      <c r="E172" s="11"/>
      <c r="F172" s="11"/>
      <c r="G172" s="11"/>
      <c r="H172" s="11"/>
    </row>
    <row r="173" spans="1:8" ht="12.75">
      <c r="A173" s="7"/>
      <c r="B173" s="9"/>
      <c r="C173" s="9"/>
      <c r="D173" s="11"/>
      <c r="E173" s="11"/>
      <c r="F173" s="11"/>
      <c r="G173" s="11"/>
      <c r="H173" s="11"/>
    </row>
    <row r="174" spans="1:8" ht="12.75">
      <c r="A174" s="7"/>
      <c r="B174" s="9"/>
      <c r="C174" s="9"/>
      <c r="D174" s="11"/>
      <c r="E174" s="11"/>
      <c r="F174" s="11"/>
      <c r="G174" s="11"/>
      <c r="H174" s="11"/>
    </row>
    <row r="175" spans="1:8" ht="12.75">
      <c r="A175" s="7"/>
      <c r="B175" s="9"/>
      <c r="C175" s="9"/>
      <c r="D175" s="11"/>
      <c r="E175" s="11"/>
      <c r="F175" s="11"/>
      <c r="G175" s="11"/>
      <c r="H175" s="11"/>
    </row>
    <row r="176" spans="1:8" ht="12.75">
      <c r="A176" s="7"/>
      <c r="B176" s="9"/>
      <c r="C176" s="9"/>
      <c r="D176" s="11"/>
      <c r="E176" s="11"/>
      <c r="F176" s="11"/>
      <c r="G176" s="11"/>
      <c r="H176" s="11"/>
    </row>
    <row r="177" spans="1:8" ht="12.75">
      <c r="A177" s="7"/>
      <c r="B177" s="9"/>
      <c r="C177" s="9"/>
      <c r="D177" s="11"/>
      <c r="E177" s="11"/>
      <c r="F177" s="11"/>
      <c r="G177" s="11"/>
      <c r="H177" s="11"/>
    </row>
    <row r="178" spans="1:8" ht="12.75">
      <c r="A178" s="7"/>
      <c r="B178" s="9"/>
      <c r="C178" s="9"/>
      <c r="D178" s="11"/>
      <c r="E178" s="11"/>
      <c r="F178" s="11"/>
      <c r="G178" s="11"/>
      <c r="H178" s="11"/>
    </row>
    <row r="179" spans="1:8" ht="12.75">
      <c r="A179" s="7"/>
      <c r="B179" s="9"/>
      <c r="C179" s="9"/>
      <c r="D179" s="11"/>
      <c r="E179" s="11"/>
      <c r="F179" s="11"/>
      <c r="G179" s="11"/>
      <c r="H179" s="11"/>
    </row>
    <row r="180" spans="1:8" ht="12.75">
      <c r="A180" s="7"/>
      <c r="B180" s="9"/>
      <c r="C180" s="9"/>
      <c r="D180" s="11"/>
      <c r="E180" s="11"/>
      <c r="F180" s="11"/>
      <c r="G180" s="11"/>
      <c r="H180" s="11"/>
    </row>
    <row r="181" spans="1:8" ht="12.75">
      <c r="A181" s="7"/>
      <c r="B181" s="9"/>
      <c r="C181" s="9"/>
      <c r="D181" s="11"/>
      <c r="E181" s="11"/>
      <c r="F181" s="11"/>
      <c r="G181" s="11"/>
      <c r="H181" s="11"/>
    </row>
    <row r="182" spans="1:8" ht="12.75">
      <c r="A182" s="7"/>
      <c r="B182" s="9"/>
      <c r="C182" s="9"/>
      <c r="D182" s="11"/>
      <c r="E182" s="11"/>
      <c r="F182" s="11"/>
      <c r="G182" s="11"/>
      <c r="H182" s="11"/>
    </row>
    <row r="183" spans="1:8" ht="12.75">
      <c r="A183" s="7"/>
      <c r="B183" s="9"/>
      <c r="C183" s="9"/>
      <c r="D183" s="11"/>
      <c r="E183" s="11"/>
      <c r="F183" s="11"/>
      <c r="G183" s="11"/>
      <c r="H183" s="11"/>
    </row>
    <row r="184" spans="1:8" ht="12.75">
      <c r="A184" s="7"/>
      <c r="B184" s="9"/>
      <c r="C184" s="9"/>
      <c r="D184" s="11"/>
      <c r="E184" s="11"/>
      <c r="F184" s="11"/>
      <c r="G184" s="11"/>
      <c r="H184" s="11"/>
    </row>
    <row r="185" spans="1:8" ht="12.75">
      <c r="A185" s="7"/>
      <c r="B185" s="9"/>
      <c r="C185" s="9"/>
      <c r="D185" s="11"/>
      <c r="E185" s="11"/>
      <c r="F185" s="11"/>
      <c r="G185" s="11"/>
      <c r="H185" s="11"/>
    </row>
    <row r="186" spans="1:8" ht="12.75">
      <c r="A186" s="7"/>
      <c r="B186" s="9"/>
      <c r="C186" s="9"/>
      <c r="D186" s="11"/>
      <c r="E186" s="11"/>
      <c r="F186" s="11"/>
      <c r="G186" s="11"/>
      <c r="H186" s="11"/>
    </row>
    <row r="187" spans="1:8" ht="12.75">
      <c r="A187" s="7"/>
      <c r="B187" s="9"/>
      <c r="C187" s="9"/>
      <c r="D187" s="11"/>
      <c r="E187" s="11"/>
      <c r="F187" s="11"/>
      <c r="G187" s="11"/>
      <c r="H187" s="11"/>
    </row>
    <row r="188" spans="1:8" ht="12.75">
      <c r="A188" s="7"/>
      <c r="B188" s="9"/>
      <c r="C188" s="9"/>
      <c r="D188" s="11"/>
      <c r="E188" s="11"/>
      <c r="F188" s="11"/>
      <c r="G188" s="11"/>
      <c r="H188" s="11"/>
    </row>
    <row r="189" spans="1:8" ht="12.75">
      <c r="A189" s="7"/>
      <c r="B189" s="9"/>
      <c r="C189" s="9"/>
      <c r="D189" s="11"/>
      <c r="E189" s="11"/>
      <c r="F189" s="11"/>
      <c r="G189" s="11"/>
      <c r="H189" s="11"/>
    </row>
    <row r="190" spans="1:8" ht="12.75">
      <c r="A190" s="7"/>
      <c r="B190" s="9"/>
      <c r="C190" s="9"/>
      <c r="D190" s="11"/>
      <c r="E190" s="11"/>
      <c r="F190" s="11"/>
      <c r="G190" s="11"/>
      <c r="H190" s="11"/>
    </row>
    <row r="191" spans="1:8" ht="12.75">
      <c r="A191" s="7"/>
      <c r="B191" s="9"/>
      <c r="C191" s="9"/>
      <c r="D191" s="11"/>
      <c r="E191" s="11"/>
      <c r="F191" s="11"/>
      <c r="G191" s="11"/>
      <c r="H191" s="11"/>
    </row>
    <row r="192" spans="1:8" ht="12.75">
      <c r="A192" s="7"/>
      <c r="B192" s="9"/>
      <c r="C192" s="9"/>
      <c r="D192" s="11"/>
      <c r="E192" s="11"/>
      <c r="F192" s="11"/>
      <c r="G192" s="11"/>
      <c r="H192" s="11"/>
    </row>
    <row r="193" spans="1:8" ht="12.75">
      <c r="A193" s="7"/>
      <c r="B193" s="9"/>
      <c r="C193" s="9"/>
      <c r="D193" s="11"/>
      <c r="E193" s="11"/>
      <c r="F193" s="11"/>
      <c r="G193" s="11"/>
      <c r="H193" s="11"/>
    </row>
    <row r="194" spans="1:8" ht="12.75">
      <c r="A194" s="7"/>
      <c r="B194" s="9"/>
      <c r="C194" s="9"/>
      <c r="D194" s="11"/>
      <c r="E194" s="11"/>
      <c r="F194" s="11"/>
      <c r="G194" s="11"/>
      <c r="H194" s="11"/>
    </row>
    <row r="195" spans="1:8" ht="12.75">
      <c r="A195" s="7"/>
      <c r="B195" s="9"/>
      <c r="C195" s="9"/>
      <c r="D195" s="11"/>
      <c r="E195" s="11"/>
      <c r="F195" s="11"/>
      <c r="G195" s="11"/>
      <c r="H195" s="11"/>
    </row>
    <row r="196" spans="1:8" ht="12.75">
      <c r="A196" s="7"/>
      <c r="B196" s="9"/>
      <c r="C196" s="9"/>
      <c r="D196" s="11"/>
      <c r="E196" s="11"/>
      <c r="F196" s="11"/>
      <c r="G196" s="11"/>
      <c r="H196" s="11"/>
    </row>
    <row r="197" spans="1:8" ht="12.75">
      <c r="A197" s="7"/>
      <c r="B197" s="9"/>
      <c r="C197" s="9"/>
      <c r="D197" s="11"/>
      <c r="E197" s="11"/>
      <c r="F197" s="11"/>
      <c r="G197" s="11"/>
      <c r="H197" s="11"/>
    </row>
    <row r="198" spans="1:8" ht="12.75">
      <c r="A198" s="7"/>
      <c r="B198" s="9"/>
      <c r="C198" s="9"/>
      <c r="D198" s="11"/>
      <c r="E198" s="11"/>
      <c r="F198" s="11"/>
      <c r="G198" s="11"/>
      <c r="H198" s="11"/>
    </row>
    <row r="199" spans="1:8" ht="12.75">
      <c r="A199" s="7"/>
      <c r="B199" s="9"/>
      <c r="C199" s="9"/>
      <c r="D199" s="11"/>
      <c r="E199" s="11"/>
      <c r="F199" s="11"/>
      <c r="G199" s="11"/>
      <c r="H199" s="11"/>
    </row>
    <row r="200" spans="1:8" ht="12.75">
      <c r="A200" s="7"/>
      <c r="B200" s="9"/>
      <c r="C200" s="9"/>
      <c r="D200" s="11"/>
      <c r="E200" s="11"/>
      <c r="F200" s="11"/>
      <c r="G200" s="11"/>
      <c r="H200" s="11"/>
    </row>
    <row r="201" spans="1:8" ht="12.75">
      <c r="A201" s="7"/>
      <c r="B201" s="9"/>
      <c r="C201" s="9"/>
      <c r="D201" s="11"/>
      <c r="E201" s="11"/>
      <c r="F201" s="11"/>
      <c r="G201" s="11"/>
      <c r="H201" s="11"/>
    </row>
    <row r="202" spans="1:8" ht="12.75">
      <c r="A202" s="7"/>
      <c r="B202" s="9"/>
      <c r="C202" s="9"/>
      <c r="D202" s="11"/>
      <c r="E202" s="11"/>
      <c r="F202" s="11"/>
      <c r="G202" s="11"/>
      <c r="H202" s="11"/>
    </row>
    <row r="203" spans="1:8" ht="12.75">
      <c r="A203" s="7"/>
      <c r="B203" s="9"/>
      <c r="C203" s="9"/>
      <c r="D203" s="11"/>
      <c r="E203" s="11"/>
      <c r="F203" s="11"/>
      <c r="G203" s="11"/>
      <c r="H203" s="11"/>
    </row>
    <row r="204" spans="1:8" ht="12.75">
      <c r="A204" s="7"/>
      <c r="B204" s="9"/>
      <c r="C204" s="9"/>
      <c r="D204" s="11"/>
      <c r="E204" s="11"/>
      <c r="F204" s="11"/>
      <c r="G204" s="11"/>
      <c r="H204" s="11"/>
    </row>
    <row r="205" spans="1:8" ht="12.75">
      <c r="A205" s="7"/>
      <c r="B205" s="9"/>
      <c r="C205" s="9"/>
      <c r="D205" s="11"/>
      <c r="E205" s="11"/>
      <c r="F205" s="11"/>
      <c r="G205" s="11"/>
      <c r="H205" s="11"/>
    </row>
    <row r="206" spans="1:8" ht="12.75">
      <c r="A206" s="7"/>
      <c r="D206" s="11"/>
      <c r="E206" s="11"/>
      <c r="F206" s="11"/>
      <c r="G206" s="11"/>
      <c r="H206" s="11"/>
    </row>
    <row r="207" spans="1:8" ht="12.75">
      <c r="A207" s="7"/>
      <c r="D207" s="11"/>
      <c r="E207" s="11"/>
      <c r="F207" s="11"/>
      <c r="G207" s="11"/>
      <c r="H207" s="11"/>
    </row>
    <row r="208" spans="1:8" ht="12.75">
      <c r="A208" s="7"/>
      <c r="D208" s="11"/>
      <c r="E208" s="11"/>
      <c r="F208" s="11"/>
      <c r="G208" s="11"/>
      <c r="H208" s="11"/>
    </row>
    <row r="209" spans="1:8" ht="12.75">
      <c r="A209" s="7"/>
      <c r="D209" s="11"/>
      <c r="E209" s="11"/>
      <c r="F209" s="11"/>
      <c r="G209" s="11"/>
      <c r="H209" s="11"/>
    </row>
    <row r="210" spans="1:8" ht="12.75">
      <c r="A210" s="7"/>
      <c r="D210" s="11"/>
      <c r="E210" s="11"/>
      <c r="F210" s="11"/>
      <c r="G210" s="11"/>
      <c r="H210" s="11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</sheetData>
  <mergeCells count="1">
    <mergeCell ref="B104:M104"/>
  </mergeCells>
  <printOptions/>
  <pageMargins left="1.3779527559055118" right="0.15748031496062992" top="0.15748031496062992" bottom="0.2362204724409449" header="0.2362204724409449" footer="0.2362204724409449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40">
      <selection activeCell="B45" sqref="B45"/>
    </sheetView>
  </sheetViews>
  <sheetFormatPr defaultColWidth="9.00390625" defaultRowHeight="12.75"/>
  <cols>
    <col min="1" max="1" width="8.375" style="0" customWidth="1"/>
    <col min="2" max="2" width="39.875" style="0" customWidth="1"/>
    <col min="3" max="3" width="13.75390625" style="0" customWidth="1"/>
    <col min="4" max="4" width="14.875" style="0" customWidth="1"/>
    <col min="5" max="5" width="13.375" style="0" customWidth="1"/>
    <col min="6" max="6" width="9.875" style="0" customWidth="1"/>
  </cols>
  <sheetData>
    <row r="1" ht="114.75" customHeight="1">
      <c r="A1" s="66"/>
    </row>
    <row r="2" spans="1:6" s="3" customFormat="1" ht="12.75" customHeight="1">
      <c r="A2" s="262" t="s">
        <v>50</v>
      </c>
      <c r="B2" s="264" t="s">
        <v>49</v>
      </c>
      <c r="C2" s="266" t="s">
        <v>426</v>
      </c>
      <c r="D2" s="266" t="s">
        <v>37</v>
      </c>
      <c r="E2" s="261" t="s">
        <v>51</v>
      </c>
      <c r="F2" s="261"/>
    </row>
    <row r="3" spans="1:6" ht="52.5" customHeight="1">
      <c r="A3" s="263"/>
      <c r="B3" s="265"/>
      <c r="C3" s="267"/>
      <c r="D3" s="268"/>
      <c r="E3" s="15" t="s">
        <v>52</v>
      </c>
      <c r="F3" s="15" t="s">
        <v>53</v>
      </c>
    </row>
    <row r="4" spans="1:7" s="69" customFormat="1" ht="15">
      <c r="A4" s="13" t="s">
        <v>19</v>
      </c>
      <c r="B4" s="24" t="s">
        <v>132</v>
      </c>
      <c r="C4" s="23" t="s">
        <v>54</v>
      </c>
      <c r="D4" s="101">
        <f>D5+D7+D8+D9+D11+D13</f>
        <v>5640.2</v>
      </c>
      <c r="E4" s="21">
        <f>E5+E7+E8+E9+E11+E13</f>
        <v>5555.2</v>
      </c>
      <c r="F4" s="21">
        <f>F5+F7+F8+F9+F11+F13</f>
        <v>85</v>
      </c>
      <c r="G4" s="210"/>
    </row>
    <row r="5" spans="1:8" ht="38.25">
      <c r="A5" s="25" t="s">
        <v>20</v>
      </c>
      <c r="B5" s="204" t="s">
        <v>428</v>
      </c>
      <c r="C5" s="137" t="s">
        <v>379</v>
      </c>
      <c r="D5" s="21">
        <v>381.7</v>
      </c>
      <c r="E5" s="21">
        <v>381.7</v>
      </c>
      <c r="F5" s="21">
        <v>0</v>
      </c>
      <c r="G5" s="61"/>
      <c r="H5" s="158"/>
    </row>
    <row r="6" spans="1:6" ht="25.5" hidden="1">
      <c r="A6" s="25" t="s">
        <v>5</v>
      </c>
      <c r="B6" s="22" t="s">
        <v>116</v>
      </c>
      <c r="C6" s="17" t="s">
        <v>117</v>
      </c>
      <c r="D6" s="18">
        <v>0</v>
      </c>
      <c r="E6" s="18">
        <v>0</v>
      </c>
      <c r="F6" s="18"/>
    </row>
    <row r="7" spans="1:6" ht="38.25">
      <c r="A7" s="25" t="s">
        <v>5</v>
      </c>
      <c r="B7" s="204" t="s">
        <v>264</v>
      </c>
      <c r="C7" s="23" t="s">
        <v>118</v>
      </c>
      <c r="D7" s="21">
        <v>247.7</v>
      </c>
      <c r="E7" s="21">
        <v>247.7</v>
      </c>
      <c r="F7" s="21">
        <v>0</v>
      </c>
    </row>
    <row r="8" spans="1:6" ht="25.5">
      <c r="A8" s="25" t="s">
        <v>21</v>
      </c>
      <c r="B8" s="204" t="s">
        <v>116</v>
      </c>
      <c r="C8" s="146" t="s">
        <v>117</v>
      </c>
      <c r="D8" s="138">
        <v>4717.8</v>
      </c>
      <c r="E8" s="21">
        <v>4632.8</v>
      </c>
      <c r="F8" s="21">
        <v>85</v>
      </c>
    </row>
    <row r="9" spans="1:6" ht="25.5">
      <c r="A9" s="25" t="s">
        <v>22</v>
      </c>
      <c r="B9" s="192" t="s">
        <v>135</v>
      </c>
      <c r="C9" s="137" t="s">
        <v>137</v>
      </c>
      <c r="D9" s="182">
        <f>D10</f>
        <v>0</v>
      </c>
      <c r="E9" s="182">
        <f>E10</f>
        <v>0</v>
      </c>
      <c r="F9" s="21">
        <v>0</v>
      </c>
    </row>
    <row r="10" spans="1:6" ht="25.5">
      <c r="A10" s="25" t="s">
        <v>28</v>
      </c>
      <c r="B10" s="109" t="s">
        <v>135</v>
      </c>
      <c r="C10" s="110" t="s">
        <v>137</v>
      </c>
      <c r="D10" s="209">
        <f>Ведом!I37</f>
        <v>0</v>
      </c>
      <c r="E10" s="18">
        <f>D10-F10</f>
        <v>0</v>
      </c>
      <c r="F10" s="186"/>
    </row>
    <row r="11" spans="1:6" ht="12.75">
      <c r="A11" s="25" t="s">
        <v>23</v>
      </c>
      <c r="B11" s="134" t="s">
        <v>67</v>
      </c>
      <c r="C11" s="196" t="s">
        <v>134</v>
      </c>
      <c r="D11" s="182">
        <f>D12</f>
        <v>232</v>
      </c>
      <c r="E11" s="182">
        <f>E12</f>
        <v>232</v>
      </c>
      <c r="F11" s="21">
        <v>0</v>
      </c>
    </row>
    <row r="12" spans="1:6" ht="25.5">
      <c r="A12" s="25" t="s">
        <v>46</v>
      </c>
      <c r="B12" s="22" t="s">
        <v>427</v>
      </c>
      <c r="C12" s="17" t="s">
        <v>134</v>
      </c>
      <c r="D12" s="18">
        <f>Ведом!I40</f>
        <v>232</v>
      </c>
      <c r="E12" s="18">
        <f>D12-F12</f>
        <v>232</v>
      </c>
      <c r="F12" s="18"/>
    </row>
    <row r="13" spans="1:6" ht="12.75">
      <c r="A13" s="58" t="s">
        <v>24</v>
      </c>
      <c r="B13" s="134" t="s">
        <v>323</v>
      </c>
      <c r="C13" s="137" t="s">
        <v>288</v>
      </c>
      <c r="D13" s="182">
        <f>D14</f>
        <v>61</v>
      </c>
      <c r="E13" s="182">
        <f>E14</f>
        <v>61</v>
      </c>
      <c r="F13" s="21">
        <v>0</v>
      </c>
    </row>
    <row r="14" spans="1:6" ht="63.75">
      <c r="A14" s="25" t="s">
        <v>47</v>
      </c>
      <c r="B14" s="51" t="s">
        <v>416</v>
      </c>
      <c r="C14" s="17" t="s">
        <v>288</v>
      </c>
      <c r="D14" s="18">
        <f>Ведом!I42</f>
        <v>61</v>
      </c>
      <c r="E14" s="18">
        <f>D14-F14</f>
        <v>61</v>
      </c>
      <c r="F14" s="18">
        <v>0</v>
      </c>
    </row>
    <row r="15" spans="1:6" s="12" customFormat="1" ht="38.25">
      <c r="A15" s="13" t="s">
        <v>6</v>
      </c>
      <c r="B15" s="24" t="s">
        <v>212</v>
      </c>
      <c r="C15" s="23" t="s">
        <v>126</v>
      </c>
      <c r="D15" s="21">
        <f>SUM(D16:D18)</f>
        <v>64</v>
      </c>
      <c r="E15" s="21">
        <f>E17</f>
        <v>64</v>
      </c>
      <c r="F15" s="21">
        <v>0</v>
      </c>
    </row>
    <row r="16" spans="1:6" ht="12.75" hidden="1">
      <c r="A16" s="25" t="s">
        <v>8</v>
      </c>
      <c r="B16" s="22" t="s">
        <v>85</v>
      </c>
      <c r="C16" s="17" t="s">
        <v>127</v>
      </c>
      <c r="D16" s="18">
        <f>Ведом!I45</f>
        <v>0</v>
      </c>
      <c r="E16" s="18">
        <v>178</v>
      </c>
      <c r="F16" s="18"/>
    </row>
    <row r="17" spans="1:7" ht="38.25">
      <c r="A17" s="25" t="s">
        <v>8</v>
      </c>
      <c r="B17" s="114" t="s">
        <v>341</v>
      </c>
      <c r="C17" s="17" t="s">
        <v>128</v>
      </c>
      <c r="D17" s="18">
        <f>Ведом!I50</f>
        <v>64</v>
      </c>
      <c r="E17" s="18">
        <f>D17-F17</f>
        <v>64</v>
      </c>
      <c r="F17" s="18">
        <v>0</v>
      </c>
      <c r="G17" s="208"/>
    </row>
    <row r="18" spans="1:6" ht="38.25" hidden="1">
      <c r="A18" s="25" t="s">
        <v>101</v>
      </c>
      <c r="B18" s="22" t="s">
        <v>129</v>
      </c>
      <c r="C18" s="17" t="s">
        <v>130</v>
      </c>
      <c r="D18" s="18">
        <v>0</v>
      </c>
      <c r="E18" s="18">
        <v>0</v>
      </c>
      <c r="F18" s="18"/>
    </row>
    <row r="19" spans="1:6" s="12" customFormat="1" ht="12.75" hidden="1">
      <c r="A19" s="13" t="s">
        <v>10</v>
      </c>
      <c r="B19" s="24" t="s">
        <v>131</v>
      </c>
      <c r="C19" s="23" t="s">
        <v>78</v>
      </c>
      <c r="D19" s="21">
        <f>Ведом!I56</f>
        <v>0</v>
      </c>
      <c r="E19" s="21">
        <f>E20+E21</f>
        <v>0</v>
      </c>
      <c r="F19" s="21"/>
    </row>
    <row r="20" spans="1:6" ht="25.5" hidden="1">
      <c r="A20" s="25" t="s">
        <v>12</v>
      </c>
      <c r="B20" s="87" t="s">
        <v>291</v>
      </c>
      <c r="C20" s="17" t="s">
        <v>290</v>
      </c>
      <c r="D20" s="18">
        <f>Ведом!I57</f>
        <v>0</v>
      </c>
      <c r="E20" s="18">
        <v>0</v>
      </c>
      <c r="F20" s="18"/>
    </row>
    <row r="21" spans="1:6" ht="25.5" hidden="1">
      <c r="A21" s="25"/>
      <c r="B21" s="114" t="s">
        <v>313</v>
      </c>
      <c r="C21" s="140" t="s">
        <v>312</v>
      </c>
      <c r="D21" s="18" t="e">
        <f>Ведом!#REF!</f>
        <v>#REF!</v>
      </c>
      <c r="E21" s="18">
        <v>0</v>
      </c>
      <c r="F21" s="18"/>
    </row>
    <row r="22" spans="1:6" s="12" customFormat="1" ht="25.5">
      <c r="A22" s="13" t="s">
        <v>10</v>
      </c>
      <c r="B22" s="24" t="s">
        <v>106</v>
      </c>
      <c r="C22" s="23" t="s">
        <v>77</v>
      </c>
      <c r="D22" s="21">
        <f>D24+D26</f>
        <v>3168</v>
      </c>
      <c r="E22" s="21">
        <f>E24+E26</f>
        <v>0</v>
      </c>
      <c r="F22" s="21">
        <f>F24+F26</f>
        <v>3168</v>
      </c>
    </row>
    <row r="23" spans="1:6" ht="12.75" hidden="1">
      <c r="A23" s="25" t="s">
        <v>16</v>
      </c>
      <c r="B23" s="22" t="s">
        <v>55</v>
      </c>
      <c r="C23" s="17" t="s">
        <v>86</v>
      </c>
      <c r="D23" s="18">
        <f>E23+F23</f>
        <v>0</v>
      </c>
      <c r="E23" s="18">
        <f>Ведом!I107</f>
        <v>0</v>
      </c>
      <c r="F23" s="18"/>
    </row>
    <row r="24" spans="1:6" ht="12.75">
      <c r="A24" s="25" t="s">
        <v>12</v>
      </c>
      <c r="B24" s="207" t="s">
        <v>55</v>
      </c>
      <c r="C24" s="137" t="s">
        <v>86</v>
      </c>
      <c r="D24" s="21">
        <f>D25</f>
        <v>168</v>
      </c>
      <c r="E24" s="18">
        <f>E25</f>
        <v>0</v>
      </c>
      <c r="F24" s="18">
        <f>F25</f>
        <v>168</v>
      </c>
    </row>
    <row r="25" spans="1:6" ht="38.25">
      <c r="A25" s="25"/>
      <c r="B25" s="205" t="s">
        <v>429</v>
      </c>
      <c r="C25" s="68" t="s">
        <v>86</v>
      </c>
      <c r="D25" s="18">
        <v>168</v>
      </c>
      <c r="E25" s="18">
        <v>0</v>
      </c>
      <c r="F25" s="18">
        <v>168</v>
      </c>
    </row>
    <row r="26" spans="1:6" ht="12.75">
      <c r="A26" s="25" t="s">
        <v>14</v>
      </c>
      <c r="B26" s="22" t="s">
        <v>56</v>
      </c>
      <c r="C26" s="150" t="s">
        <v>107</v>
      </c>
      <c r="D26" s="18">
        <v>3000</v>
      </c>
      <c r="E26" s="18">
        <v>0</v>
      </c>
      <c r="F26" s="18">
        <v>3000</v>
      </c>
    </row>
    <row r="27" spans="1:6" ht="25.5">
      <c r="A27" s="25"/>
      <c r="B27" s="149" t="s">
        <v>430</v>
      </c>
      <c r="C27" s="150" t="s">
        <v>107</v>
      </c>
      <c r="D27" s="18">
        <v>3000</v>
      </c>
      <c r="E27" s="18">
        <v>0</v>
      </c>
      <c r="F27" s="18">
        <v>3000</v>
      </c>
    </row>
    <row r="28" spans="1:6" s="12" customFormat="1" ht="12.75">
      <c r="A28" s="13" t="s">
        <v>15</v>
      </c>
      <c r="B28" s="24" t="s">
        <v>57</v>
      </c>
      <c r="C28" s="23" t="s">
        <v>108</v>
      </c>
      <c r="D28" s="21">
        <f>D31+D34</f>
        <v>161.4</v>
      </c>
      <c r="E28" s="21">
        <f>E31+E34</f>
        <v>161.4</v>
      </c>
      <c r="F28" s="21">
        <v>0</v>
      </c>
    </row>
    <row r="29" spans="1:6" s="12" customFormat="1" ht="12.75" hidden="1">
      <c r="A29" s="142" t="s">
        <v>60</v>
      </c>
      <c r="B29" s="51" t="s">
        <v>119</v>
      </c>
      <c r="C29" s="68" t="s">
        <v>120</v>
      </c>
      <c r="D29" s="21">
        <v>0</v>
      </c>
      <c r="E29" s="21">
        <v>0</v>
      </c>
      <c r="F29" s="21"/>
    </row>
    <row r="30" spans="1:6" ht="12.75" hidden="1">
      <c r="A30" s="25" t="s">
        <v>292</v>
      </c>
      <c r="B30" s="22" t="s">
        <v>58</v>
      </c>
      <c r="C30" s="17" t="s">
        <v>109</v>
      </c>
      <c r="D30" s="18">
        <f>Ведом!I61</f>
        <v>0</v>
      </c>
      <c r="E30" s="18">
        <v>0</v>
      </c>
      <c r="F30" s="18"/>
    </row>
    <row r="31" spans="1:6" ht="25.5">
      <c r="A31" s="25" t="s">
        <v>16</v>
      </c>
      <c r="B31" s="192" t="s">
        <v>113</v>
      </c>
      <c r="C31" s="17" t="s">
        <v>112</v>
      </c>
      <c r="D31" s="18">
        <f>Ведом!I66</f>
        <v>115</v>
      </c>
      <c r="E31" s="18">
        <f>D31-F31</f>
        <v>115</v>
      </c>
      <c r="F31" s="18">
        <v>0</v>
      </c>
    </row>
    <row r="32" spans="1:7" ht="12.75" hidden="1">
      <c r="A32" s="25" t="s">
        <v>293</v>
      </c>
      <c r="B32" s="22" t="s">
        <v>111</v>
      </c>
      <c r="C32" s="17" t="s">
        <v>110</v>
      </c>
      <c r="D32" s="18">
        <f>Ведом!I63</f>
        <v>0</v>
      </c>
      <c r="E32" s="18">
        <v>0</v>
      </c>
      <c r="F32" s="18"/>
      <c r="G32" t="s">
        <v>300</v>
      </c>
    </row>
    <row r="33" spans="1:6" ht="25.5">
      <c r="A33" s="25" t="s">
        <v>431</v>
      </c>
      <c r="B33" s="114" t="s">
        <v>221</v>
      </c>
      <c r="C33" s="140" t="s">
        <v>112</v>
      </c>
      <c r="D33" s="18">
        <v>115</v>
      </c>
      <c r="E33" s="18">
        <v>115</v>
      </c>
      <c r="F33" s="18">
        <v>0</v>
      </c>
    </row>
    <row r="34" spans="1:6" ht="38.25">
      <c r="A34" s="25" t="s">
        <v>103</v>
      </c>
      <c r="B34" s="192" t="s">
        <v>333</v>
      </c>
      <c r="C34" s="140" t="s">
        <v>112</v>
      </c>
      <c r="D34" s="18">
        <v>46.4</v>
      </c>
      <c r="E34" s="18">
        <v>46.4</v>
      </c>
      <c r="F34" s="18">
        <v>0</v>
      </c>
    </row>
    <row r="35" spans="1:6" ht="38.25">
      <c r="A35" s="25" t="s">
        <v>432</v>
      </c>
      <c r="B35" s="114" t="s">
        <v>220</v>
      </c>
      <c r="C35" s="140" t="s">
        <v>112</v>
      </c>
      <c r="D35" s="18">
        <v>46.4</v>
      </c>
      <c r="E35" s="18">
        <v>46.4</v>
      </c>
      <c r="F35" s="18">
        <v>0</v>
      </c>
    </row>
    <row r="36" spans="1:6" s="12" customFormat="1" ht="25.5">
      <c r="A36" s="13" t="s">
        <v>59</v>
      </c>
      <c r="B36" s="24" t="s">
        <v>133</v>
      </c>
      <c r="C36" s="23" t="s">
        <v>114</v>
      </c>
      <c r="D36" s="21">
        <f>D37+D39</f>
        <v>295</v>
      </c>
      <c r="E36" s="21">
        <f>E37+E39</f>
        <v>295</v>
      </c>
      <c r="F36" s="21">
        <v>0</v>
      </c>
    </row>
    <row r="37" spans="1:6" s="12" customFormat="1" ht="12.75">
      <c r="A37" s="180" t="s">
        <v>60</v>
      </c>
      <c r="B37" s="134" t="s">
        <v>282</v>
      </c>
      <c r="C37" s="137" t="s">
        <v>266</v>
      </c>
      <c r="D37" s="21">
        <f>D38</f>
        <v>195</v>
      </c>
      <c r="E37" s="21">
        <f>E38</f>
        <v>195</v>
      </c>
      <c r="F37" s="21">
        <v>0</v>
      </c>
    </row>
    <row r="38" spans="1:6" s="12" customFormat="1" ht="25.5">
      <c r="A38" s="142" t="s">
        <v>294</v>
      </c>
      <c r="B38" s="114" t="s">
        <v>265</v>
      </c>
      <c r="C38" s="140" t="s">
        <v>266</v>
      </c>
      <c r="D38" s="197">
        <f>Ведом!I71</f>
        <v>195</v>
      </c>
      <c r="E38" s="18">
        <f>D38-F38</f>
        <v>195</v>
      </c>
      <c r="F38" s="65">
        <v>0</v>
      </c>
    </row>
    <row r="39" spans="1:6" s="12" customFormat="1" ht="12.75">
      <c r="A39" s="142" t="s">
        <v>292</v>
      </c>
      <c r="B39" s="134" t="s">
        <v>121</v>
      </c>
      <c r="C39" s="68" t="s">
        <v>122</v>
      </c>
      <c r="D39" s="21">
        <f>D40</f>
        <v>100</v>
      </c>
      <c r="E39" s="21">
        <f>E40</f>
        <v>100</v>
      </c>
      <c r="F39" s="21">
        <v>0</v>
      </c>
    </row>
    <row r="40" spans="1:6" s="12" customFormat="1" ht="12.75">
      <c r="A40" s="142" t="s">
        <v>433</v>
      </c>
      <c r="B40" s="51" t="s">
        <v>283</v>
      </c>
      <c r="C40" s="68" t="s">
        <v>122</v>
      </c>
      <c r="D40" s="197">
        <f>Ведом!I73</f>
        <v>100</v>
      </c>
      <c r="E40" s="18">
        <f>D40-F40</f>
        <v>100</v>
      </c>
      <c r="F40" s="65">
        <v>0</v>
      </c>
    </row>
    <row r="41" spans="1:6" s="12" customFormat="1" ht="12.75">
      <c r="A41" s="13" t="s">
        <v>61</v>
      </c>
      <c r="B41" s="24" t="s">
        <v>115</v>
      </c>
      <c r="C41" s="23" t="s">
        <v>97</v>
      </c>
      <c r="D41" s="21">
        <f>SUM(D42:D43)</f>
        <v>145</v>
      </c>
      <c r="E41" s="21">
        <f>E42+E43</f>
        <v>145</v>
      </c>
      <c r="F41" s="21">
        <v>0</v>
      </c>
    </row>
    <row r="42" spans="1:6" ht="25.5">
      <c r="A42" s="25" t="s">
        <v>62</v>
      </c>
      <c r="B42" s="192" t="s">
        <v>336</v>
      </c>
      <c r="C42" s="137" t="s">
        <v>123</v>
      </c>
      <c r="D42" s="21">
        <f>Ведом!I77</f>
        <v>145</v>
      </c>
      <c r="E42" s="182">
        <f>D42-F42</f>
        <v>145</v>
      </c>
      <c r="F42" s="18">
        <v>0</v>
      </c>
    </row>
    <row r="43" spans="1:6" ht="25.5" hidden="1">
      <c r="A43" s="25" t="s">
        <v>105</v>
      </c>
      <c r="B43" s="22" t="s">
        <v>124</v>
      </c>
      <c r="C43" s="17" t="s">
        <v>125</v>
      </c>
      <c r="D43" s="18">
        <f>Ведом!I78</f>
        <v>0</v>
      </c>
      <c r="E43" s="18">
        <v>0</v>
      </c>
      <c r="F43" s="18"/>
    </row>
    <row r="44" spans="1:6" s="12" customFormat="1" ht="12.75">
      <c r="A44" s="13" t="s">
        <v>63</v>
      </c>
      <c r="B44" s="24" t="s">
        <v>65</v>
      </c>
      <c r="C44" s="23" t="s">
        <v>301</v>
      </c>
      <c r="D44" s="21">
        <f>D45+D47</f>
        <v>538.4</v>
      </c>
      <c r="E44" s="21">
        <f>E45+E47</f>
        <v>538.4</v>
      </c>
      <c r="F44" s="21"/>
    </row>
    <row r="45" spans="1:6" s="12" customFormat="1" ht="38.25">
      <c r="A45" s="180" t="s">
        <v>64</v>
      </c>
      <c r="B45" s="147" t="s">
        <v>331</v>
      </c>
      <c r="C45" s="137" t="s">
        <v>289</v>
      </c>
      <c r="D45" s="182">
        <f>D46</f>
        <v>504</v>
      </c>
      <c r="E45" s="182">
        <f>E46</f>
        <v>504</v>
      </c>
      <c r="F45" s="21">
        <v>0</v>
      </c>
    </row>
    <row r="46" spans="1:6" s="12" customFormat="1" ht="38.25">
      <c r="A46" s="58" t="s">
        <v>361</v>
      </c>
      <c r="B46" s="143" t="s">
        <v>435</v>
      </c>
      <c r="C46" s="137" t="s">
        <v>289</v>
      </c>
      <c r="D46" s="182">
        <f>Ведом!I82</f>
        <v>504</v>
      </c>
      <c r="E46" s="182">
        <f>D46-F46</f>
        <v>504</v>
      </c>
      <c r="F46" s="21">
        <v>0</v>
      </c>
    </row>
    <row r="47" spans="1:6" ht="12.75">
      <c r="A47" s="25" t="s">
        <v>362</v>
      </c>
      <c r="B47" s="192" t="s">
        <v>403</v>
      </c>
      <c r="C47" s="137" t="s">
        <v>289</v>
      </c>
      <c r="D47" s="182">
        <f>D48</f>
        <v>34.4</v>
      </c>
      <c r="E47" s="182">
        <f>D47-F47</f>
        <v>34.4</v>
      </c>
      <c r="F47" s="18">
        <v>0</v>
      </c>
    </row>
    <row r="48" spans="1:6" ht="38.25">
      <c r="A48" s="25"/>
      <c r="B48" s="143" t="s">
        <v>434</v>
      </c>
      <c r="C48" s="68" t="s">
        <v>289</v>
      </c>
      <c r="D48" s="182">
        <v>34.4</v>
      </c>
      <c r="E48" s="182">
        <v>34.4</v>
      </c>
      <c r="F48" s="18">
        <v>0</v>
      </c>
    </row>
    <row r="49" spans="1:7" s="12" customFormat="1" ht="15">
      <c r="A49" s="26"/>
      <c r="B49" s="106" t="s">
        <v>48</v>
      </c>
      <c r="C49" s="107"/>
      <c r="D49" s="27">
        <f>D44+D41+D36+D28+D22+D15+D4</f>
        <v>10012</v>
      </c>
      <c r="E49" s="27">
        <f>E44+E36+E41+E28+E15+E4+E22</f>
        <v>6759</v>
      </c>
      <c r="F49" s="27">
        <f>F44+F41+F36+F28+F22+F15+F4</f>
        <v>3253</v>
      </c>
      <c r="G49" s="103"/>
    </row>
    <row r="50" spans="2:3" ht="12.75">
      <c r="B50" s="9"/>
      <c r="C50" s="108"/>
    </row>
    <row r="51" spans="2:3" ht="12.75">
      <c r="B51" s="9"/>
      <c r="C51" s="108"/>
    </row>
    <row r="52" spans="2:3" ht="12.75">
      <c r="B52" s="7"/>
      <c r="C52" s="7"/>
    </row>
    <row r="53" spans="2:3" ht="12.75">
      <c r="B53" s="7"/>
      <c r="C53" s="7"/>
    </row>
    <row r="54" spans="2:3" ht="12.75">
      <c r="B54" s="7"/>
      <c r="C54" s="7"/>
    </row>
    <row r="55" spans="2:3" ht="12.75">
      <c r="B55" s="7"/>
      <c r="C55" s="7"/>
    </row>
    <row r="56" spans="2:3" ht="12.75">
      <c r="B56" s="7"/>
      <c r="C56" s="7"/>
    </row>
  </sheetData>
  <mergeCells count="5">
    <mergeCell ref="E2:F2"/>
    <mergeCell ref="A2:A3"/>
    <mergeCell ref="B2:B3"/>
    <mergeCell ref="C2:C3"/>
    <mergeCell ref="D2:D3"/>
  </mergeCells>
  <hyperlinks>
    <hyperlink ref="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0">
      <selection activeCell="F7" sqref="F7"/>
    </sheetView>
  </sheetViews>
  <sheetFormatPr defaultColWidth="9.00390625" defaultRowHeight="12.75"/>
  <cols>
    <col min="1" max="1" width="5.75390625" style="0" customWidth="1"/>
    <col min="2" max="2" width="55.125" style="0" customWidth="1"/>
    <col min="3" max="3" width="9.625" style="0" customWidth="1"/>
    <col min="4" max="4" width="13.75390625" style="0" hidden="1" customWidth="1"/>
    <col min="5" max="5" width="12.125" style="0" customWidth="1"/>
    <col min="6" max="6" width="0" style="0" hidden="1" customWidth="1"/>
  </cols>
  <sheetData>
    <row r="1" ht="114.75" customHeight="1"/>
    <row r="2" spans="1:5" s="6" customFormat="1" ht="54.75" customHeight="1">
      <c r="A2" s="13" t="s">
        <v>50</v>
      </c>
      <c r="B2" s="13" t="s">
        <v>68</v>
      </c>
      <c r="C2" s="13" t="s">
        <v>69</v>
      </c>
      <c r="D2" s="13" t="s">
        <v>136</v>
      </c>
      <c r="E2" s="13" t="s">
        <v>2</v>
      </c>
    </row>
    <row r="3" spans="1:5" s="1" customFormat="1" ht="15.75">
      <c r="A3" s="36" t="s">
        <v>19</v>
      </c>
      <c r="B3" s="24" t="s">
        <v>141</v>
      </c>
      <c r="C3" s="94">
        <v>200</v>
      </c>
      <c r="D3" s="94">
        <v>100000</v>
      </c>
      <c r="E3" s="95">
        <f>E5+E9+E15+E18+E21</f>
        <v>9814.5</v>
      </c>
    </row>
    <row r="4" spans="1:5" s="98" customFormat="1" ht="15">
      <c r="A4" s="83" t="s">
        <v>20</v>
      </c>
      <c r="B4" s="100"/>
      <c r="C4" s="96"/>
      <c r="D4" s="96"/>
      <c r="E4" s="97"/>
    </row>
    <row r="5" spans="1:5" ht="12.75">
      <c r="A5" s="19" t="s">
        <v>25</v>
      </c>
      <c r="B5" s="24" t="s">
        <v>139</v>
      </c>
      <c r="C5" s="28">
        <v>210</v>
      </c>
      <c r="D5" s="20">
        <v>110100</v>
      </c>
      <c r="E5" s="182">
        <f>E6+E7+E8</f>
        <v>4417.8</v>
      </c>
    </row>
    <row r="6" spans="1:5" s="93" customFormat="1" ht="12.75">
      <c r="A6" s="86" t="s">
        <v>38</v>
      </c>
      <c r="B6" s="87" t="s">
        <v>138</v>
      </c>
      <c r="C6" s="89">
        <v>211</v>
      </c>
      <c r="D6" s="89">
        <v>110110</v>
      </c>
      <c r="E6" s="91">
        <v>3424.6</v>
      </c>
    </row>
    <row r="7" spans="1:6" s="93" customFormat="1" ht="15.75" customHeight="1">
      <c r="A7" s="86" t="s">
        <v>70</v>
      </c>
      <c r="B7" s="87" t="s">
        <v>140</v>
      </c>
      <c r="C7" s="89">
        <v>212</v>
      </c>
      <c r="D7" s="133" t="s">
        <v>197</v>
      </c>
      <c r="E7" s="91">
        <v>56.4</v>
      </c>
      <c r="F7" s="93" t="s">
        <v>267</v>
      </c>
    </row>
    <row r="8" spans="1:5" ht="27.75" customHeight="1">
      <c r="A8" s="19" t="s">
        <v>71</v>
      </c>
      <c r="B8" s="22" t="s">
        <v>99</v>
      </c>
      <c r="C8" s="20">
        <v>213</v>
      </c>
      <c r="D8" s="20">
        <v>110200</v>
      </c>
      <c r="E8" s="18">
        <v>936.8</v>
      </c>
    </row>
    <row r="9" spans="1:5" ht="12.75" customHeight="1">
      <c r="A9" s="19" t="s">
        <v>5</v>
      </c>
      <c r="B9" s="24" t="s">
        <v>142</v>
      </c>
      <c r="C9" s="28">
        <v>220</v>
      </c>
      <c r="D9" s="20"/>
      <c r="E9" s="182">
        <f>E10+E11+E12+E13+E14</f>
        <v>3983.5</v>
      </c>
    </row>
    <row r="10" spans="1:5" s="93" customFormat="1" ht="12.75" customHeight="1">
      <c r="A10" s="86" t="s">
        <v>26</v>
      </c>
      <c r="B10" s="87" t="s">
        <v>143</v>
      </c>
      <c r="C10" s="89">
        <v>221</v>
      </c>
      <c r="D10" s="89">
        <v>110600</v>
      </c>
      <c r="E10" s="91">
        <v>104</v>
      </c>
    </row>
    <row r="11" spans="1:5" s="93" customFormat="1" ht="12.75" customHeight="1">
      <c r="A11" s="86" t="s">
        <v>40</v>
      </c>
      <c r="B11" s="87" t="s">
        <v>198</v>
      </c>
      <c r="C11" s="89">
        <v>222</v>
      </c>
      <c r="D11" s="89">
        <v>110400</v>
      </c>
      <c r="E11" s="91">
        <f>Ведом!I28</f>
        <v>37.1</v>
      </c>
    </row>
    <row r="12" spans="1:5" ht="12.75">
      <c r="A12" s="19" t="s">
        <v>41</v>
      </c>
      <c r="B12" s="22" t="s">
        <v>144</v>
      </c>
      <c r="C12" s="20">
        <v>223</v>
      </c>
      <c r="D12" s="20">
        <v>110730</v>
      </c>
      <c r="E12" s="18">
        <f>Ведом!I29</f>
        <v>23.2</v>
      </c>
    </row>
    <row r="13" spans="1:6" ht="15.75" customHeight="1">
      <c r="A13" s="19" t="s">
        <v>42</v>
      </c>
      <c r="B13" s="22" t="s">
        <v>210</v>
      </c>
      <c r="C13" s="20">
        <v>225</v>
      </c>
      <c r="D13" s="135" t="s">
        <v>205</v>
      </c>
      <c r="E13" s="18">
        <v>286.8</v>
      </c>
      <c r="F13" t="s">
        <v>211</v>
      </c>
    </row>
    <row r="14" spans="1:6" ht="15" customHeight="1">
      <c r="A14" s="19" t="s">
        <v>43</v>
      </c>
      <c r="B14" s="22" t="s">
        <v>150</v>
      </c>
      <c r="C14" s="20">
        <v>226</v>
      </c>
      <c r="D14" s="135" t="s">
        <v>206</v>
      </c>
      <c r="E14" s="18">
        <v>3532.4</v>
      </c>
      <c r="F14" t="s">
        <v>268</v>
      </c>
    </row>
    <row r="15" spans="1:5" ht="29.25" customHeight="1">
      <c r="A15" s="19" t="s">
        <v>21</v>
      </c>
      <c r="B15" s="134" t="s">
        <v>199</v>
      </c>
      <c r="C15" s="139">
        <v>240</v>
      </c>
      <c r="D15" s="20"/>
      <c r="E15" s="182">
        <f>E16+E17</f>
        <v>168</v>
      </c>
    </row>
    <row r="16" spans="1:5" ht="25.5">
      <c r="A16" s="19" t="s">
        <v>27</v>
      </c>
      <c r="B16" s="22" t="s">
        <v>200</v>
      </c>
      <c r="C16" s="20">
        <v>241</v>
      </c>
      <c r="D16" s="135" t="s">
        <v>201</v>
      </c>
      <c r="E16" s="18">
        <v>168</v>
      </c>
    </row>
    <row r="17" spans="1:5" ht="12.75">
      <c r="A17" s="19"/>
      <c r="B17" s="22" t="s">
        <v>327</v>
      </c>
      <c r="C17" s="20">
        <v>242</v>
      </c>
      <c r="D17" s="135"/>
      <c r="E17" s="18">
        <f>Ведом!I54</f>
        <v>0</v>
      </c>
    </row>
    <row r="18" spans="1:5" ht="12.75">
      <c r="A18" s="19" t="s">
        <v>95</v>
      </c>
      <c r="B18" s="24" t="s">
        <v>151</v>
      </c>
      <c r="C18" s="28">
        <v>260</v>
      </c>
      <c r="D18" s="20"/>
      <c r="E18" s="182">
        <f>E19+E20</f>
        <v>651.2</v>
      </c>
    </row>
    <row r="19" spans="1:6" ht="12.75">
      <c r="A19" s="19" t="s">
        <v>96</v>
      </c>
      <c r="B19" s="22" t="s">
        <v>152</v>
      </c>
      <c r="C19" s="20">
        <v>261</v>
      </c>
      <c r="D19" s="20">
        <v>130310</v>
      </c>
      <c r="E19" s="18">
        <v>0</v>
      </c>
      <c r="F19" t="s">
        <v>203</v>
      </c>
    </row>
    <row r="20" spans="1:6" ht="12.75">
      <c r="A20" s="19" t="s">
        <v>204</v>
      </c>
      <c r="B20" s="22" t="s">
        <v>202</v>
      </c>
      <c r="C20" s="20">
        <v>262</v>
      </c>
      <c r="D20" s="20">
        <v>110130</v>
      </c>
      <c r="E20" s="18">
        <v>651.2</v>
      </c>
      <c r="F20" t="s">
        <v>153</v>
      </c>
    </row>
    <row r="21" spans="1:6" ht="12.75">
      <c r="A21" s="19" t="s">
        <v>22</v>
      </c>
      <c r="B21" s="24" t="s">
        <v>66</v>
      </c>
      <c r="C21" s="28">
        <v>290</v>
      </c>
      <c r="D21" s="20">
        <v>111040</v>
      </c>
      <c r="E21" s="182">
        <f>E22</f>
        <v>594</v>
      </c>
      <c r="F21" t="s">
        <v>269</v>
      </c>
    </row>
    <row r="22" spans="1:5" ht="12.75">
      <c r="A22" s="19"/>
      <c r="B22" s="114" t="s">
        <v>214</v>
      </c>
      <c r="C22" s="145">
        <v>290</v>
      </c>
      <c r="D22" s="20">
        <v>111040</v>
      </c>
      <c r="E22" s="18">
        <v>594</v>
      </c>
    </row>
    <row r="23" spans="1:5" ht="12.75">
      <c r="A23" s="16" t="s">
        <v>6</v>
      </c>
      <c r="B23" s="24" t="s">
        <v>145</v>
      </c>
      <c r="C23" s="28">
        <v>300</v>
      </c>
      <c r="D23" s="20"/>
      <c r="E23" s="182">
        <f>E24+E25</f>
        <v>197.5</v>
      </c>
    </row>
    <row r="24" spans="1:6" ht="12.75">
      <c r="A24" s="19" t="s">
        <v>8</v>
      </c>
      <c r="B24" s="22" t="s">
        <v>146</v>
      </c>
      <c r="C24" s="20">
        <v>310</v>
      </c>
      <c r="D24" s="20">
        <v>240100</v>
      </c>
      <c r="E24" s="18">
        <v>85</v>
      </c>
      <c r="F24" t="s">
        <v>148</v>
      </c>
    </row>
    <row r="25" spans="1:6" s="93" customFormat="1" ht="12.75">
      <c r="A25" s="86" t="s">
        <v>9</v>
      </c>
      <c r="B25" s="87" t="s">
        <v>147</v>
      </c>
      <c r="C25" s="89">
        <v>340</v>
      </c>
      <c r="D25" s="89">
        <v>110350</v>
      </c>
      <c r="E25" s="91">
        <v>112.5</v>
      </c>
      <c r="F25" s="93" t="s">
        <v>149</v>
      </c>
    </row>
    <row r="26" spans="1:5" s="93" customFormat="1" ht="12.75">
      <c r="A26" s="86"/>
      <c r="B26" s="87"/>
      <c r="C26" s="89"/>
      <c r="D26" s="89"/>
      <c r="E26" s="91"/>
    </row>
    <row r="27" spans="1:5" s="1" customFormat="1" ht="15.75">
      <c r="A27" s="36"/>
      <c r="B27" s="84" t="s">
        <v>48</v>
      </c>
      <c r="C27" s="99"/>
      <c r="D27" s="99"/>
      <c r="E27" s="95">
        <f>E23+E3</f>
        <v>10012</v>
      </c>
    </row>
    <row r="28" ht="12.75">
      <c r="A28" s="7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M7"/>
  <sheetViews>
    <sheetView tabSelected="1" workbookViewId="0" topLeftCell="A1">
      <selection activeCell="B12" sqref="B12"/>
    </sheetView>
  </sheetViews>
  <sheetFormatPr defaultColWidth="9.00390625" defaultRowHeight="12.75"/>
  <cols>
    <col min="2" max="2" width="54.75390625" style="0" customWidth="1"/>
    <col min="3" max="3" width="12.25390625" style="0" customWidth="1"/>
  </cols>
  <sheetData>
    <row r="1" ht="127.5" customHeight="1"/>
    <row r="2" spans="1:3" s="6" customFormat="1" ht="31.5">
      <c r="A2" s="34" t="s">
        <v>73</v>
      </c>
      <c r="B2" s="34" t="s">
        <v>74</v>
      </c>
      <c r="C2" s="34" t="s">
        <v>2</v>
      </c>
    </row>
    <row r="3" spans="1:3" ht="30">
      <c r="A3" s="211" t="s">
        <v>75</v>
      </c>
      <c r="B3" s="212" t="s">
        <v>79</v>
      </c>
      <c r="C3" s="105">
        <f>Ведом!I92-Доход!D48</f>
        <v>910</v>
      </c>
    </row>
    <row r="4" spans="1:3" ht="15">
      <c r="A4" s="85" t="s">
        <v>76</v>
      </c>
      <c r="B4" s="31" t="s">
        <v>80</v>
      </c>
      <c r="C4" s="105">
        <v>0</v>
      </c>
    </row>
    <row r="5" spans="1:3" ht="15">
      <c r="A5" s="85" t="s">
        <v>77</v>
      </c>
      <c r="B5" s="31" t="s">
        <v>81</v>
      </c>
      <c r="C5" s="105">
        <v>0</v>
      </c>
    </row>
    <row r="6" spans="1:3" ht="45">
      <c r="A6" s="214" t="s">
        <v>78</v>
      </c>
      <c r="B6" s="215" t="s">
        <v>82</v>
      </c>
      <c r="C6" s="105">
        <v>0</v>
      </c>
    </row>
    <row r="7" spans="1:39" s="216" customFormat="1" ht="15.75">
      <c r="A7" s="217"/>
      <c r="B7" s="213"/>
      <c r="C7" s="258">
        <f>SUM(C3:C6)</f>
        <v>910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</row>
  </sheetData>
  <printOptions/>
  <pageMargins left="0.75" right="0.75" top="1" bottom="1" header="0.5" footer="0.5"/>
  <pageSetup horizontalDpi="300" verticalDpi="3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Тибина Ирина Вячеславовна</dc:creator>
  <cp:keywords/>
  <dc:description/>
  <cp:lastModifiedBy>СОВ31</cp:lastModifiedBy>
  <cp:lastPrinted>2006-01-20T14:10:34Z</cp:lastPrinted>
  <dcterms:created xsi:type="dcterms:W3CDTF">2001-01-03T17:57:17Z</dcterms:created>
  <dcterms:modified xsi:type="dcterms:W3CDTF">2006-02-28T10:58:06Z</dcterms:modified>
  <cp:category/>
  <cp:version/>
  <cp:contentType/>
  <cp:contentStatus/>
</cp:coreProperties>
</file>